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ÖNKORMÁNYZAT\NTESTÜLETI\előterjesztések\2019\2019.05.30\08.önk.zárszámadás\"/>
    </mc:Choice>
  </mc:AlternateContent>
  <xr:revisionPtr revIDLastSave="0" documentId="13_ncr:1_{65890E76-4FE2-4241-A129-224BC4BF2D38}" xr6:coauthVersionLast="43" xr6:coauthVersionMax="43" xr10:uidLastSave="{00000000-0000-0000-0000-000000000000}"/>
  <bookViews>
    <workbookView xWindow="-120" yWindow="-120" windowWidth="29040" windowHeight="15840" firstSheet="16" activeTab="31" xr2:uid="{00000000-000D-0000-FFFF-FFFF00000000}"/>
  </bookViews>
  <sheets>
    <sheet name="1.1.b" sheetId="1" r:id="rId1"/>
    <sheet name="1.1.k" sheetId="2" r:id="rId2"/>
    <sheet name="1.2" sheetId="3" r:id="rId3"/>
    <sheet name="1.3" sheetId="5" r:id="rId4"/>
    <sheet name="1.4" sheetId="7" r:id="rId5"/>
    <sheet name="2.1." sheetId="9" r:id="rId6"/>
    <sheet name="2.2." sheetId="10" r:id="rId7"/>
    <sheet name="3." sheetId="63" r:id="rId8"/>
    <sheet name="4." sheetId="12" r:id="rId9"/>
    <sheet name="5." sheetId="13" r:id="rId10"/>
    <sheet name="6." sheetId="14" r:id="rId11"/>
    <sheet name="7." sheetId="112" r:id="rId12"/>
    <sheet name="8." sheetId="16" r:id="rId13"/>
    <sheet name="8.1." sheetId="81" r:id="rId14"/>
    <sheet name="9.1" sheetId="17" r:id="rId15"/>
    <sheet name="9.2" sheetId="26" r:id="rId16"/>
    <sheet name="9.3" sheetId="31" r:id="rId17"/>
    <sheet name="9.4" sheetId="58" r:id="rId18"/>
    <sheet name="1. t" sheetId="43" r:id="rId19"/>
    <sheet name="2. t" sheetId="44" r:id="rId20"/>
    <sheet name="3. t" sheetId="45" r:id="rId21"/>
    <sheet name="4.t " sheetId="51" r:id="rId22"/>
    <sheet name="5.t" sheetId="54" r:id="rId23"/>
    <sheet name="6.t" sheetId="94" r:id="rId24"/>
    <sheet name="7.t" sheetId="95" r:id="rId25"/>
    <sheet name="8.t" sheetId="96" r:id="rId26"/>
    <sheet name="9.t" sheetId="97" r:id="rId27"/>
    <sheet name="10.t" sheetId="99" r:id="rId28"/>
    <sheet name="11.t" sheetId="100" r:id="rId29"/>
    <sheet name="11.1t" sheetId="101" r:id="rId30"/>
    <sheet name="11.2.t" sheetId="102" r:id="rId31"/>
    <sheet name="12. t." sheetId="104" r:id="rId32"/>
    <sheet name="12.1.t" sheetId="105" r:id="rId33"/>
    <sheet name="13.t" sheetId="107" r:id="rId34"/>
    <sheet name="14.t" sheetId="108" r:id="rId35"/>
    <sheet name="Munka1" sheetId="111" r:id="rId36"/>
  </sheets>
  <externalReferences>
    <externalReference r:id="rId37"/>
  </externalReferences>
  <definedNames>
    <definedName name="_GoBack" localSheetId="30">'11.2.t'!$C$29</definedName>
    <definedName name="_Hlk534307223" localSheetId="30">'11.2.t'!$A$29</definedName>
    <definedName name="_xlnm.Print_Area" localSheetId="0">'1.1.b'!$A$1:$F$91</definedName>
    <definedName name="_xlnm.Print_Area" localSheetId="1">'1.1.k'!$A$1:$F$65</definedName>
    <definedName name="_xlnm.Print_Area" localSheetId="5">'2.1.'!$A$1:$I$31</definedName>
    <definedName name="_xlnm.Print_Area" localSheetId="20">'3. t'!$A$1:$G$28</definedName>
    <definedName name="_xlnm.Print_Area" localSheetId="21">'4.t '!$A$1:$N$15</definedName>
    <definedName name="_xlnm.Print_Area" localSheetId="10">'6.'!$A$2:$H$34</definedName>
    <definedName name="_xlnm.Print_Area" localSheetId="11">'7.'!$A$2:$G$13</definedName>
    <definedName name="_xlnm.Print_Area" localSheetId="14">'9.1'!$A$1:$F$154</definedName>
    <definedName name="_xlnm.Print_Area" localSheetId="15">'9.2'!$A$1:$F$266</definedName>
    <definedName name="_xlnm.Print_Area" localSheetId="16">'9.3'!$A$1:$F$202</definedName>
    <definedName name="_xlnm.Print_Area" localSheetId="17">'9.4'!$A$1:$F$197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02" l="1"/>
  <c r="C20" i="102"/>
  <c r="D16" i="102"/>
  <c r="C16" i="102"/>
  <c r="D15" i="102"/>
  <c r="C15" i="102"/>
  <c r="D13" i="102"/>
  <c r="C13" i="102"/>
  <c r="D11" i="102"/>
  <c r="C11" i="102"/>
  <c r="D7" i="102"/>
  <c r="C7" i="102"/>
  <c r="D38" i="81" l="1"/>
  <c r="C38" i="81"/>
  <c r="B38" i="81"/>
  <c r="D31" i="81"/>
  <c r="C31" i="81"/>
  <c r="D94" i="16"/>
  <c r="C94" i="16"/>
  <c r="D101" i="16"/>
  <c r="C101" i="16"/>
  <c r="D141" i="16"/>
  <c r="C141" i="16"/>
  <c r="B141" i="16"/>
  <c r="D135" i="16"/>
  <c r="C135" i="16"/>
  <c r="C116" i="16"/>
  <c r="D122" i="16"/>
  <c r="C122" i="16"/>
  <c r="B122" i="16"/>
  <c r="D116" i="16"/>
  <c r="C74" i="16"/>
  <c r="D81" i="16"/>
  <c r="C81" i="16"/>
  <c r="B81" i="16"/>
  <c r="D74" i="16"/>
  <c r="C23" i="16"/>
  <c r="C16" i="16"/>
  <c r="C31" i="14" l="1"/>
  <c r="C17" i="112"/>
  <c r="C19" i="112" s="1"/>
  <c r="C18" i="101"/>
  <c r="C12" i="101"/>
  <c r="C14" i="101" s="1"/>
  <c r="C52" i="100"/>
  <c r="C48" i="100"/>
  <c r="C43" i="100"/>
  <c r="C40" i="100"/>
  <c r="C33" i="100"/>
  <c r="B27" i="54"/>
  <c r="B19" i="54"/>
  <c r="M11" i="51"/>
  <c r="F145" i="3"/>
  <c r="E143" i="3"/>
  <c r="D143" i="3"/>
  <c r="F143" i="3" s="1"/>
  <c r="C143" i="3"/>
  <c r="E138" i="3"/>
  <c r="E149" i="3" s="1"/>
  <c r="D138" i="3"/>
  <c r="C138" i="3"/>
  <c r="E134" i="3"/>
  <c r="D134" i="3"/>
  <c r="D149" i="3" s="1"/>
  <c r="C134" i="3"/>
  <c r="F121" i="3"/>
  <c r="F118" i="3"/>
  <c r="E117" i="3"/>
  <c r="D117" i="3"/>
  <c r="F117" i="3" s="1"/>
  <c r="C117" i="3"/>
  <c r="F115" i="3"/>
  <c r="F110" i="3"/>
  <c r="F106" i="3"/>
  <c r="E105" i="3"/>
  <c r="F105" i="3" s="1"/>
  <c r="D105" i="3"/>
  <c r="C105" i="3"/>
  <c r="C100" i="3" s="1"/>
  <c r="C133" i="3" s="1"/>
  <c r="F104" i="3"/>
  <c r="F103" i="3"/>
  <c r="F102" i="3"/>
  <c r="F101" i="3"/>
  <c r="D100" i="3"/>
  <c r="D133" i="3" s="1"/>
  <c r="E85" i="3"/>
  <c r="D85" i="3"/>
  <c r="C85" i="3"/>
  <c r="E84" i="3"/>
  <c r="E81" i="3" s="1"/>
  <c r="D84" i="3"/>
  <c r="D81" i="3"/>
  <c r="C81" i="3"/>
  <c r="E78" i="3"/>
  <c r="D78" i="3"/>
  <c r="C78" i="3"/>
  <c r="E73" i="3"/>
  <c r="D73" i="3"/>
  <c r="C73" i="3"/>
  <c r="E69" i="3"/>
  <c r="E90" i="3" s="1"/>
  <c r="D69" i="3"/>
  <c r="C69" i="3"/>
  <c r="C67" i="3"/>
  <c r="C66" i="3"/>
  <c r="C65" i="3" s="1"/>
  <c r="E65" i="3"/>
  <c r="D65" i="3"/>
  <c r="E64" i="3"/>
  <c r="D64" i="3"/>
  <c r="C64" i="3"/>
  <c r="E63" i="3"/>
  <c r="D63" i="3"/>
  <c r="C63" i="3"/>
  <c r="E62" i="3"/>
  <c r="D62" i="3"/>
  <c r="D60" i="3" s="1"/>
  <c r="C62" i="3"/>
  <c r="E61" i="3"/>
  <c r="D61" i="3"/>
  <c r="C61" i="3"/>
  <c r="E59" i="3"/>
  <c r="D59" i="3"/>
  <c r="C59" i="3"/>
  <c r="E58" i="3"/>
  <c r="D58" i="3"/>
  <c r="C58" i="3"/>
  <c r="E57" i="3"/>
  <c r="D57" i="3"/>
  <c r="C57" i="3"/>
  <c r="E56" i="3"/>
  <c r="D56" i="3"/>
  <c r="C56" i="3"/>
  <c r="E55" i="3"/>
  <c r="D55" i="3"/>
  <c r="E54" i="3"/>
  <c r="D54" i="3"/>
  <c r="C54" i="3"/>
  <c r="E53" i="3"/>
  <c r="D53" i="3"/>
  <c r="C53" i="3"/>
  <c r="E52" i="3"/>
  <c r="D52" i="3"/>
  <c r="C52" i="3"/>
  <c r="E49" i="3"/>
  <c r="D49" i="3"/>
  <c r="C49" i="3"/>
  <c r="C48" i="3"/>
  <c r="E47" i="3"/>
  <c r="D47" i="3"/>
  <c r="C46" i="3"/>
  <c r="E45" i="3"/>
  <c r="D45" i="3"/>
  <c r="C45" i="3"/>
  <c r="E44" i="3"/>
  <c r="D44" i="3"/>
  <c r="C44" i="3"/>
  <c r="C43" i="3"/>
  <c r="E42" i="3"/>
  <c r="D42" i="3"/>
  <c r="C42" i="3"/>
  <c r="C40" i="3"/>
  <c r="E39" i="3"/>
  <c r="D39" i="3"/>
  <c r="C39" i="3"/>
  <c r="C38" i="3"/>
  <c r="C34" i="3"/>
  <c r="E33" i="3"/>
  <c r="D33" i="3"/>
  <c r="C33" i="3"/>
  <c r="E32" i="3"/>
  <c r="D32" i="3"/>
  <c r="C32" i="3"/>
  <c r="E31" i="3"/>
  <c r="D31" i="3"/>
  <c r="C31" i="3"/>
  <c r="E30" i="3"/>
  <c r="D30" i="3"/>
  <c r="C30" i="3"/>
  <c r="E29" i="3"/>
  <c r="D29" i="3"/>
  <c r="C29" i="3"/>
  <c r="E26" i="3"/>
  <c r="C26" i="3"/>
  <c r="C25" i="3"/>
  <c r="E24" i="3"/>
  <c r="D24" i="3"/>
  <c r="C24" i="3"/>
  <c r="E23" i="3"/>
  <c r="D23" i="3"/>
  <c r="C23" i="3"/>
  <c r="E22" i="3"/>
  <c r="D22" i="3"/>
  <c r="C22" i="3"/>
  <c r="E21" i="3"/>
  <c r="D21" i="3"/>
  <c r="C21" i="3"/>
  <c r="E20" i="3"/>
  <c r="D20" i="3"/>
  <c r="C20" i="3"/>
  <c r="C19" i="3"/>
  <c r="E18" i="3"/>
  <c r="D18" i="3"/>
  <c r="C18" i="3"/>
  <c r="E17" i="3"/>
  <c r="D17" i="3"/>
  <c r="C17" i="3"/>
  <c r="E16" i="3"/>
  <c r="D16" i="3"/>
  <c r="C16" i="3"/>
  <c r="E15" i="3"/>
  <c r="D15" i="3"/>
  <c r="C15" i="3"/>
  <c r="E14" i="3"/>
  <c r="D14" i="3"/>
  <c r="C14" i="3"/>
  <c r="E13" i="3"/>
  <c r="D13" i="3"/>
  <c r="C13" i="3"/>
  <c r="E12" i="3"/>
  <c r="D12" i="3"/>
  <c r="C12" i="3"/>
  <c r="E11" i="3"/>
  <c r="D11" i="3"/>
  <c r="C11" i="3"/>
  <c r="C10" i="3" s="1"/>
  <c r="F30" i="2"/>
  <c r="F24" i="2"/>
  <c r="F19" i="2"/>
  <c r="F15" i="2"/>
  <c r="D14" i="2"/>
  <c r="C14" i="2"/>
  <c r="E14" i="2"/>
  <c r="F82" i="1"/>
  <c r="C66" i="1"/>
  <c r="C67" i="1"/>
  <c r="E59" i="1"/>
  <c r="E58" i="1"/>
  <c r="E57" i="1"/>
  <c r="E56" i="1"/>
  <c r="E55" i="1"/>
  <c r="E54" i="1"/>
  <c r="E53" i="1"/>
  <c r="D59" i="1"/>
  <c r="D58" i="1"/>
  <c r="D57" i="1"/>
  <c r="D56" i="1"/>
  <c r="D55" i="1"/>
  <c r="D54" i="1"/>
  <c r="D53" i="1"/>
  <c r="C59" i="1"/>
  <c r="C58" i="1"/>
  <c r="C57" i="1"/>
  <c r="C56" i="1"/>
  <c r="C54" i="1"/>
  <c r="C53" i="1"/>
  <c r="E64" i="1"/>
  <c r="D64" i="1"/>
  <c r="C64" i="1"/>
  <c r="E63" i="1"/>
  <c r="D63" i="1"/>
  <c r="C63" i="1"/>
  <c r="E62" i="1"/>
  <c r="D62" i="1"/>
  <c r="C62" i="1"/>
  <c r="E61" i="1"/>
  <c r="D61" i="1"/>
  <c r="C61" i="1"/>
  <c r="F48" i="1"/>
  <c r="E49" i="1"/>
  <c r="D49" i="1"/>
  <c r="C49" i="1"/>
  <c r="C48" i="1"/>
  <c r="F46" i="1"/>
  <c r="F43" i="1"/>
  <c r="F41" i="1"/>
  <c r="C46" i="1"/>
  <c r="E45" i="1"/>
  <c r="D45" i="1"/>
  <c r="C45" i="1"/>
  <c r="E44" i="1"/>
  <c r="D44" i="1"/>
  <c r="C44" i="1"/>
  <c r="C43" i="1"/>
  <c r="E42" i="1"/>
  <c r="D42" i="1"/>
  <c r="C42" i="1"/>
  <c r="C40" i="1"/>
  <c r="E39" i="1"/>
  <c r="D39" i="1"/>
  <c r="C39" i="1"/>
  <c r="C38" i="1"/>
  <c r="C34" i="1"/>
  <c r="F33" i="1"/>
  <c r="E33" i="1"/>
  <c r="D33" i="1"/>
  <c r="C33" i="1"/>
  <c r="F32" i="1"/>
  <c r="E32" i="1"/>
  <c r="D32" i="1"/>
  <c r="C32" i="1"/>
  <c r="E31" i="1"/>
  <c r="D31" i="1"/>
  <c r="C31" i="1"/>
  <c r="E30" i="1"/>
  <c r="D30" i="1"/>
  <c r="C30" i="1"/>
  <c r="E29" i="1"/>
  <c r="D29" i="1"/>
  <c r="C29" i="1"/>
  <c r="F25" i="1"/>
  <c r="E26" i="1"/>
  <c r="E24" i="1"/>
  <c r="E23" i="1"/>
  <c r="E22" i="1"/>
  <c r="E21" i="1"/>
  <c r="F21" i="1" s="1"/>
  <c r="E20" i="1"/>
  <c r="E18" i="1"/>
  <c r="E17" i="1"/>
  <c r="E16" i="1"/>
  <c r="E15" i="1"/>
  <c r="E14" i="1"/>
  <c r="E13" i="1"/>
  <c r="E12" i="1"/>
  <c r="E11" i="1"/>
  <c r="D24" i="1"/>
  <c r="D23" i="1"/>
  <c r="D22" i="1"/>
  <c r="D21" i="1"/>
  <c r="D20" i="1"/>
  <c r="D18" i="1"/>
  <c r="D17" i="1"/>
  <c r="D16" i="1"/>
  <c r="D15" i="1"/>
  <c r="D14" i="1"/>
  <c r="D13" i="1"/>
  <c r="D12" i="1"/>
  <c r="D11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F63" i="1" l="1"/>
  <c r="C47" i="3"/>
  <c r="E19" i="1"/>
  <c r="F22" i="1"/>
  <c r="F45" i="1"/>
  <c r="C35" i="3"/>
  <c r="D35" i="3"/>
  <c r="E35" i="3"/>
  <c r="C90" i="3"/>
  <c r="E19" i="3"/>
  <c r="D51" i="3"/>
  <c r="D50" i="3" s="1"/>
  <c r="E51" i="3"/>
  <c r="E60" i="3"/>
  <c r="C60" i="3"/>
  <c r="E100" i="3"/>
  <c r="F100" i="3" s="1"/>
  <c r="C149" i="3"/>
  <c r="C22" i="101"/>
  <c r="C55" i="100"/>
  <c r="E133" i="3"/>
  <c r="E150" i="3" s="1"/>
  <c r="F149" i="3"/>
  <c r="D150" i="3"/>
  <c r="C150" i="3"/>
  <c r="D90" i="3"/>
  <c r="E10" i="3"/>
  <c r="F116" i="5"/>
  <c r="F106" i="5"/>
  <c r="F104" i="5"/>
  <c r="F408" i="17"/>
  <c r="F390" i="17"/>
  <c r="F304" i="17"/>
  <c r="E303" i="17"/>
  <c r="D303" i="17"/>
  <c r="F303" i="17" s="1"/>
  <c r="C303" i="17"/>
  <c r="F298" i="17"/>
  <c r="E298" i="17"/>
  <c r="D298" i="17"/>
  <c r="C298" i="17"/>
  <c r="F295" i="17"/>
  <c r="E293" i="17"/>
  <c r="F293" i="17" s="1"/>
  <c r="D293" i="17"/>
  <c r="C293" i="17"/>
  <c r="F288" i="17"/>
  <c r="E288" i="17"/>
  <c r="D288" i="17"/>
  <c r="C288" i="17"/>
  <c r="E284" i="17"/>
  <c r="D284" i="17"/>
  <c r="C284" i="17"/>
  <c r="E273" i="17"/>
  <c r="E267" i="17" s="1"/>
  <c r="F267" i="17" s="1"/>
  <c r="D273" i="17"/>
  <c r="D267" i="17" s="1"/>
  <c r="C273" i="17"/>
  <c r="C267" i="17" s="1"/>
  <c r="F271" i="17"/>
  <c r="F268" i="17"/>
  <c r="F266" i="17"/>
  <c r="F265" i="17"/>
  <c r="E255" i="17"/>
  <c r="F255" i="17" s="1"/>
  <c r="D255" i="17"/>
  <c r="C255" i="17"/>
  <c r="C249" i="17" s="1"/>
  <c r="F254" i="17"/>
  <c r="F252" i="17"/>
  <c r="F251" i="17"/>
  <c r="F250" i="17"/>
  <c r="D249" i="17"/>
  <c r="D283" i="17" s="1"/>
  <c r="D305" i="17" s="1"/>
  <c r="F240" i="17"/>
  <c r="D240" i="17"/>
  <c r="C240" i="17"/>
  <c r="F237" i="17"/>
  <c r="E236" i="17"/>
  <c r="F236" i="17" s="1"/>
  <c r="D236" i="17"/>
  <c r="C236" i="17"/>
  <c r="F234" i="17"/>
  <c r="E233" i="17"/>
  <c r="D233" i="17"/>
  <c r="F233" i="17" s="1"/>
  <c r="C233" i="17"/>
  <c r="F228" i="17"/>
  <c r="D228" i="17"/>
  <c r="C228" i="17"/>
  <c r="D224" i="17"/>
  <c r="C224" i="17"/>
  <c r="E220" i="17"/>
  <c r="D220" i="17"/>
  <c r="C220" i="17"/>
  <c r="F217" i="17"/>
  <c r="E215" i="17"/>
  <c r="F215" i="17" s="1"/>
  <c r="D215" i="17"/>
  <c r="C215" i="17"/>
  <c r="F210" i="17"/>
  <c r="C210" i="17"/>
  <c r="C206" i="17" s="1"/>
  <c r="C205" i="17" s="1"/>
  <c r="F207" i="17"/>
  <c r="E206" i="17"/>
  <c r="D206" i="17"/>
  <c r="D205" i="17" s="1"/>
  <c r="E205" i="17"/>
  <c r="E202" i="17"/>
  <c r="D202" i="17"/>
  <c r="C202" i="17"/>
  <c r="F201" i="17"/>
  <c r="F196" i="17"/>
  <c r="F195" i="17"/>
  <c r="F194" i="17"/>
  <c r="F193" i="17"/>
  <c r="F192" i="17"/>
  <c r="E190" i="17"/>
  <c r="F190" i="17" s="1"/>
  <c r="D190" i="17"/>
  <c r="C190" i="17"/>
  <c r="F189" i="17"/>
  <c r="F186" i="17"/>
  <c r="F185" i="17"/>
  <c r="F184" i="17"/>
  <c r="E183" i="17"/>
  <c r="F183" i="17" s="1"/>
  <c r="D183" i="17"/>
  <c r="C183" i="17"/>
  <c r="E182" i="17"/>
  <c r="F182" i="17" s="1"/>
  <c r="D182" i="17"/>
  <c r="C182" i="17"/>
  <c r="D181" i="17"/>
  <c r="F174" i="17"/>
  <c r="E174" i="17"/>
  <c r="F170" i="17"/>
  <c r="F169" i="17"/>
  <c r="F168" i="17"/>
  <c r="F167" i="17"/>
  <c r="F166" i="17"/>
  <c r="E165" i="17"/>
  <c r="F165" i="17" s="1"/>
  <c r="D165" i="17"/>
  <c r="C165" i="17"/>
  <c r="C164" i="17" s="1"/>
  <c r="D101" i="17"/>
  <c r="E101" i="17"/>
  <c r="C101" i="17"/>
  <c r="F83" i="17"/>
  <c r="C56" i="17"/>
  <c r="E20" i="17"/>
  <c r="F606" i="17"/>
  <c r="F611" i="17" s="1"/>
  <c r="F612" i="17" s="1"/>
  <c r="C606" i="17"/>
  <c r="C611" i="17" s="1"/>
  <c r="C612" i="17" s="1"/>
  <c r="C604" i="17"/>
  <c r="C554" i="17"/>
  <c r="C555" i="17" s="1"/>
  <c r="C476" i="17"/>
  <c r="C475" i="17" s="1"/>
  <c r="E459" i="17"/>
  <c r="D459" i="17"/>
  <c r="C459" i="17"/>
  <c r="F454" i="17"/>
  <c r="E454" i="17"/>
  <c r="D454" i="17"/>
  <c r="C454" i="17"/>
  <c r="E449" i="17"/>
  <c r="D449" i="17"/>
  <c r="C449" i="17"/>
  <c r="F444" i="17"/>
  <c r="E444" i="17"/>
  <c r="D444" i="17"/>
  <c r="C444" i="17"/>
  <c r="E440" i="17"/>
  <c r="D440" i="17"/>
  <c r="C440" i="17"/>
  <c r="E429" i="17"/>
  <c r="D429" i="17"/>
  <c r="D423" i="17" s="1"/>
  <c r="C429" i="17"/>
  <c r="E423" i="17"/>
  <c r="C423" i="17"/>
  <c r="F421" i="17"/>
  <c r="F411" i="17"/>
  <c r="E405" i="17"/>
  <c r="D405" i="17"/>
  <c r="C405" i="17"/>
  <c r="F396" i="17"/>
  <c r="D396" i="17"/>
  <c r="C396" i="17"/>
  <c r="E392" i="17"/>
  <c r="D392" i="17"/>
  <c r="C392" i="17"/>
  <c r="E389" i="17"/>
  <c r="E401" i="17" s="1"/>
  <c r="E402" i="17" s="1"/>
  <c r="D389" i="17"/>
  <c r="C389" i="17"/>
  <c r="F384" i="17"/>
  <c r="D384" i="17"/>
  <c r="C384" i="17"/>
  <c r="D380" i="17"/>
  <c r="C380" i="17"/>
  <c r="E376" i="17"/>
  <c r="D376" i="17"/>
  <c r="C376" i="17"/>
  <c r="E371" i="17"/>
  <c r="D371" i="17"/>
  <c r="D361" i="17" s="1"/>
  <c r="C371" i="17"/>
  <c r="E362" i="17"/>
  <c r="E361" i="17" s="1"/>
  <c r="D362" i="17"/>
  <c r="C362" i="17"/>
  <c r="E358" i="17"/>
  <c r="D358" i="17"/>
  <c r="C358" i="17"/>
  <c r="E346" i="17"/>
  <c r="D346" i="17"/>
  <c r="D320" i="17" s="1"/>
  <c r="C346" i="17"/>
  <c r="E338" i="17"/>
  <c r="D338" i="17"/>
  <c r="C338" i="17"/>
  <c r="D337" i="17"/>
  <c r="E321" i="17"/>
  <c r="E320" i="17" s="1"/>
  <c r="D321" i="17"/>
  <c r="C321" i="17"/>
  <c r="F129" i="26"/>
  <c r="E128" i="26"/>
  <c r="D128" i="26"/>
  <c r="C128" i="26"/>
  <c r="F124" i="26"/>
  <c r="F123" i="26"/>
  <c r="F122" i="26"/>
  <c r="E121" i="26"/>
  <c r="E133" i="26" s="1"/>
  <c r="D121" i="26"/>
  <c r="D133" i="26" s="1"/>
  <c r="C121" i="26"/>
  <c r="C133" i="26" s="1"/>
  <c r="F116" i="26"/>
  <c r="F114" i="26"/>
  <c r="E113" i="26"/>
  <c r="D113" i="26"/>
  <c r="F113" i="26" s="1"/>
  <c r="C113" i="26"/>
  <c r="E102" i="26"/>
  <c r="E101" i="26" s="1"/>
  <c r="D102" i="26"/>
  <c r="C102" i="26"/>
  <c r="D101" i="26"/>
  <c r="C101" i="26"/>
  <c r="E88" i="26"/>
  <c r="D88" i="26"/>
  <c r="C88" i="26"/>
  <c r="F87" i="26"/>
  <c r="E78" i="26"/>
  <c r="D78" i="26"/>
  <c r="D77" i="26" s="1"/>
  <c r="C78" i="26"/>
  <c r="E77" i="26"/>
  <c r="C77" i="26"/>
  <c r="C112" i="26" s="1"/>
  <c r="E45" i="26"/>
  <c r="F132" i="31"/>
  <c r="E131" i="31"/>
  <c r="F131" i="31" s="1"/>
  <c r="D131" i="31"/>
  <c r="C131" i="31"/>
  <c r="F126" i="31"/>
  <c r="F124" i="31"/>
  <c r="F122" i="31"/>
  <c r="E121" i="31"/>
  <c r="D121" i="31"/>
  <c r="D136" i="31" s="1"/>
  <c r="C121" i="31"/>
  <c r="F117" i="31"/>
  <c r="F115" i="31"/>
  <c r="E114" i="31"/>
  <c r="D114" i="31"/>
  <c r="C114" i="31"/>
  <c r="C108" i="31"/>
  <c r="E103" i="31"/>
  <c r="D103" i="31"/>
  <c r="C103" i="31"/>
  <c r="C102" i="31" s="1"/>
  <c r="F91" i="31"/>
  <c r="E89" i="31"/>
  <c r="F89" i="31" s="1"/>
  <c r="D89" i="31"/>
  <c r="C89" i="31"/>
  <c r="E80" i="31"/>
  <c r="D80" i="31"/>
  <c r="D79" i="31" s="1"/>
  <c r="D113" i="31" s="1"/>
  <c r="D118" i="31" s="1"/>
  <c r="C80" i="31"/>
  <c r="E79" i="31"/>
  <c r="E113" i="31" s="1"/>
  <c r="C79" i="31"/>
  <c r="F21" i="31"/>
  <c r="E130" i="58"/>
  <c r="D130" i="58"/>
  <c r="F124" i="58"/>
  <c r="E123" i="58"/>
  <c r="F123" i="58" s="1"/>
  <c r="D123" i="58"/>
  <c r="C123" i="58"/>
  <c r="F119" i="58"/>
  <c r="F118" i="58"/>
  <c r="F117" i="58"/>
  <c r="E116" i="58"/>
  <c r="D116" i="58"/>
  <c r="D129" i="58" s="1"/>
  <c r="C116" i="58"/>
  <c r="F112" i="58"/>
  <c r="F110" i="58"/>
  <c r="E109" i="58"/>
  <c r="F109" i="58" s="1"/>
  <c r="D109" i="58"/>
  <c r="C109" i="58"/>
  <c r="E103" i="58"/>
  <c r="D103" i="58"/>
  <c r="C103" i="58"/>
  <c r="E100" i="58"/>
  <c r="E98" i="58" s="1"/>
  <c r="E97" i="58" s="1"/>
  <c r="E108" i="58" s="1"/>
  <c r="D100" i="58"/>
  <c r="C100" i="58"/>
  <c r="C98" i="58" s="1"/>
  <c r="C97" i="58" s="1"/>
  <c r="D98" i="58"/>
  <c r="D97" i="58" s="1"/>
  <c r="D108" i="58" s="1"/>
  <c r="D113" i="58" s="1"/>
  <c r="F91" i="58"/>
  <c r="F87" i="58"/>
  <c r="E85" i="58"/>
  <c r="D85" i="58"/>
  <c r="F85" i="58" s="1"/>
  <c r="C85" i="58"/>
  <c r="E76" i="58"/>
  <c r="E75" i="58" s="1"/>
  <c r="F75" i="58" s="1"/>
  <c r="D76" i="58"/>
  <c r="C76" i="58"/>
  <c r="D75" i="58"/>
  <c r="C117" i="26" l="1"/>
  <c r="D223" i="17"/>
  <c r="D246" i="17" s="1"/>
  <c r="C283" i="17"/>
  <c r="C305" i="17" s="1"/>
  <c r="E112" i="26"/>
  <c r="F112" i="26" s="1"/>
  <c r="C361" i="17"/>
  <c r="C223" i="17"/>
  <c r="F116" i="58"/>
  <c r="F121" i="31"/>
  <c r="F77" i="26"/>
  <c r="C320" i="17"/>
  <c r="C379" i="17" s="1"/>
  <c r="D401" i="17"/>
  <c r="D402" i="17" s="1"/>
  <c r="D439" i="17"/>
  <c r="D461" i="17" s="1"/>
  <c r="E164" i="17"/>
  <c r="E223" i="17"/>
  <c r="F206" i="17"/>
  <c r="F401" i="17"/>
  <c r="F402" i="17" s="1"/>
  <c r="C75" i="58"/>
  <c r="C129" i="58"/>
  <c r="E129" i="58"/>
  <c r="F129" i="58" s="1"/>
  <c r="C113" i="31"/>
  <c r="C118" i="31" s="1"/>
  <c r="F114" i="31"/>
  <c r="C136" i="31"/>
  <c r="E136" i="31"/>
  <c r="F136" i="31" s="1"/>
  <c r="F88" i="26"/>
  <c r="D112" i="26"/>
  <c r="D117" i="26" s="1"/>
  <c r="F133" i="26"/>
  <c r="F128" i="26"/>
  <c r="C439" i="17"/>
  <c r="C461" i="17" s="1"/>
  <c r="E439" i="17"/>
  <c r="F439" i="17" s="1"/>
  <c r="C55" i="3"/>
  <c r="C51" i="3" s="1"/>
  <c r="C50" i="3" s="1"/>
  <c r="C55" i="1"/>
  <c r="D164" i="17"/>
  <c r="F205" i="17"/>
  <c r="D245" i="17"/>
  <c r="E249" i="17"/>
  <c r="F249" i="17" s="1"/>
  <c r="F389" i="17"/>
  <c r="E50" i="3"/>
  <c r="F133" i="3"/>
  <c r="F150" i="3"/>
  <c r="C245" i="17"/>
  <c r="C246" i="17" s="1"/>
  <c r="F405" i="17"/>
  <c r="C401" i="17"/>
  <c r="F223" i="17"/>
  <c r="E245" i="17"/>
  <c r="E283" i="17"/>
  <c r="E461" i="17"/>
  <c r="F461" i="17" s="1"/>
  <c r="E117" i="26"/>
  <c r="F117" i="26" s="1"/>
  <c r="F121" i="26"/>
  <c r="F113" i="31"/>
  <c r="E118" i="31"/>
  <c r="F118" i="31" s="1"/>
  <c r="F79" i="31"/>
  <c r="F108" i="58"/>
  <c r="E113" i="58"/>
  <c r="F113" i="58" s="1"/>
  <c r="C108" i="58"/>
  <c r="C113" i="58" s="1"/>
  <c r="E40" i="99"/>
  <c r="D37" i="99"/>
  <c r="C37" i="99"/>
  <c r="E36" i="99"/>
  <c r="E35" i="99"/>
  <c r="E34" i="99"/>
  <c r="D33" i="99"/>
  <c r="C33" i="99"/>
  <c r="E32" i="99"/>
  <c r="E30" i="99"/>
  <c r="E29" i="99"/>
  <c r="E27" i="99"/>
  <c r="E24" i="99"/>
  <c r="D23" i="99"/>
  <c r="C23" i="99"/>
  <c r="E22" i="99"/>
  <c r="E20" i="99"/>
  <c r="D19" i="99"/>
  <c r="C19" i="99"/>
  <c r="E16" i="99"/>
  <c r="E15" i="99"/>
  <c r="D13" i="99"/>
  <c r="C13" i="99"/>
  <c r="D10" i="99"/>
  <c r="C10" i="99"/>
  <c r="E9" i="99"/>
  <c r="E8" i="99"/>
  <c r="E7" i="99"/>
  <c r="C33" i="14"/>
  <c r="F164" i="17" l="1"/>
  <c r="C402" i="17"/>
  <c r="E305" i="17"/>
  <c r="F305" i="17" s="1"/>
  <c r="F283" i="17"/>
  <c r="F245" i="17"/>
  <c r="E246" i="17"/>
  <c r="F246" i="17" s="1"/>
  <c r="D41" i="99"/>
  <c r="E37" i="99"/>
  <c r="C41" i="99"/>
  <c r="C26" i="99"/>
  <c r="E23" i="99"/>
  <c r="E19" i="99"/>
  <c r="D26" i="99"/>
  <c r="E10" i="99"/>
  <c r="E33" i="99"/>
  <c r="E41" i="99" l="1"/>
  <c r="E26" i="99"/>
  <c r="F85" i="3" l="1"/>
  <c r="F79" i="3"/>
  <c r="F73" i="3"/>
  <c r="F55" i="3"/>
  <c r="F41" i="3"/>
  <c r="F40" i="3"/>
  <c r="F39" i="3"/>
  <c r="F38" i="3"/>
  <c r="F37" i="3"/>
  <c r="F35" i="3"/>
  <c r="F34" i="3"/>
  <c r="F32" i="3"/>
  <c r="F31" i="3"/>
  <c r="F30" i="3"/>
  <c r="F29" i="3"/>
  <c r="F13" i="3"/>
  <c r="F12" i="3"/>
  <c r="F51" i="3" l="1"/>
  <c r="F52" i="3"/>
  <c r="F15" i="3"/>
  <c r="F14" i="3"/>
  <c r="F11" i="3"/>
  <c r="F78" i="3"/>
  <c r="F50" i="3"/>
  <c r="F60" i="3"/>
  <c r="F62" i="3"/>
  <c r="E53" i="100"/>
  <c r="D52" i="100"/>
  <c r="E52" i="100" s="1"/>
  <c r="E51" i="100"/>
  <c r="E49" i="100"/>
  <c r="D48" i="100"/>
  <c r="E46" i="100"/>
  <c r="E45" i="100"/>
  <c r="D43" i="100"/>
  <c r="D40" i="100"/>
  <c r="E33" i="100"/>
  <c r="D33" i="100"/>
  <c r="E32" i="100"/>
  <c r="E28" i="100" s="1"/>
  <c r="E27" i="100"/>
  <c r="E21" i="100"/>
  <c r="E15" i="100"/>
  <c r="E10" i="100"/>
  <c r="E9" i="100"/>
  <c r="E8" i="100"/>
  <c r="C42" i="16"/>
  <c r="C35" i="16"/>
  <c r="C61" i="16"/>
  <c r="C54" i="16"/>
  <c r="B101" i="16"/>
  <c r="D23" i="16"/>
  <c r="B23" i="16"/>
  <c r="D16" i="16"/>
  <c r="D42" i="16"/>
  <c r="B42" i="16"/>
  <c r="D35" i="16"/>
  <c r="D61" i="16"/>
  <c r="D54" i="16"/>
  <c r="D55" i="100" l="1"/>
  <c r="E55" i="100" s="1"/>
  <c r="E48" i="100"/>
  <c r="F90" i="3"/>
  <c r="E40" i="100"/>
  <c r="D149" i="17"/>
  <c r="C149" i="17"/>
  <c r="F117" i="17"/>
  <c r="F53" i="17"/>
  <c r="F56" i="17"/>
  <c r="D9" i="97" l="1"/>
  <c r="I7" i="43"/>
  <c r="E7" i="43"/>
  <c r="D78" i="1"/>
  <c r="E149" i="17"/>
  <c r="D61" i="17" l="1"/>
  <c r="C9" i="44" l="1"/>
  <c r="B9" i="44"/>
  <c r="B29" i="44" s="1"/>
  <c r="G8" i="107"/>
  <c r="D9" i="107"/>
  <c r="E9" i="107"/>
  <c r="F9" i="107"/>
  <c r="C14" i="51"/>
  <c r="D14" i="51"/>
  <c r="F14" i="51"/>
  <c r="G14" i="51"/>
  <c r="H14" i="51"/>
  <c r="I14" i="51"/>
  <c r="J14" i="51"/>
  <c r="K14" i="51"/>
  <c r="L14" i="51"/>
  <c r="B14" i="51"/>
  <c r="F35" i="17" l="1"/>
  <c r="F34" i="1" s="1"/>
  <c r="H10" i="105" l="1"/>
  <c r="I9" i="107" l="1"/>
  <c r="G10" i="105" l="1"/>
  <c r="F10" i="105"/>
  <c r="H9" i="107"/>
  <c r="E10" i="105" l="1"/>
  <c r="D10" i="105"/>
  <c r="C10" i="105"/>
  <c r="C17" i="104"/>
  <c r="C14" i="104"/>
  <c r="C10" i="104"/>
  <c r="C7" i="104"/>
  <c r="C18" i="104" l="1"/>
  <c r="C11" i="104"/>
  <c r="C19" i="104" l="1"/>
  <c r="C21" i="104"/>
  <c r="E21" i="101"/>
  <c r="E13" i="101"/>
  <c r="D18" i="101"/>
  <c r="E17" i="101"/>
  <c r="E16" i="101"/>
  <c r="E15" i="101"/>
  <c r="D12" i="101"/>
  <c r="D14" i="101" s="1"/>
  <c r="E11" i="101"/>
  <c r="E10" i="101"/>
  <c r="E18" i="101" l="1"/>
  <c r="D22" i="101"/>
  <c r="E8" i="101"/>
  <c r="E14" i="101" l="1"/>
  <c r="E22" i="101"/>
  <c r="G20" i="96" l="1"/>
  <c r="F20" i="96"/>
  <c r="E20" i="96"/>
  <c r="D20" i="96"/>
  <c r="C20" i="96"/>
  <c r="H19" i="96"/>
  <c r="I19" i="96" s="1"/>
  <c r="H18" i="96"/>
  <c r="G16" i="96"/>
  <c r="F16" i="96"/>
  <c r="D16" i="96"/>
  <c r="D21" i="96" s="1"/>
  <c r="E16" i="96"/>
  <c r="E21" i="96" s="1"/>
  <c r="H14" i="96"/>
  <c r="C16" i="96"/>
  <c r="C21" i="96" s="1"/>
  <c r="H13" i="96"/>
  <c r="I13" i="96" s="1"/>
  <c r="H12" i="96"/>
  <c r="I12" i="96" s="1"/>
  <c r="H11" i="96"/>
  <c r="I11" i="96" s="1"/>
  <c r="H10" i="96"/>
  <c r="I10" i="96" s="1"/>
  <c r="H9" i="96"/>
  <c r="I9" i="96" s="1"/>
  <c r="J30" i="95"/>
  <c r="I30" i="95"/>
  <c r="J28" i="95"/>
  <c r="I28" i="95"/>
  <c r="H28" i="95"/>
  <c r="G28" i="95"/>
  <c r="J13" i="95"/>
  <c r="I13" i="95"/>
  <c r="H13" i="95"/>
  <c r="G13" i="95"/>
  <c r="J10" i="95"/>
  <c r="J16" i="95" s="1"/>
  <c r="I10" i="95"/>
  <c r="I16" i="95" s="1"/>
  <c r="H10" i="95"/>
  <c r="H16" i="95" s="1"/>
  <c r="G10" i="95"/>
  <c r="G16" i="95" s="1"/>
  <c r="J30" i="94"/>
  <c r="J32" i="94" s="1"/>
  <c r="I30" i="94"/>
  <c r="I32" i="94" s="1"/>
  <c r="H30" i="94"/>
  <c r="H32" i="94" s="1"/>
  <c r="G30" i="94"/>
  <c r="G32" i="94" s="1"/>
  <c r="J13" i="94"/>
  <c r="I13" i="94"/>
  <c r="I16" i="94" s="1"/>
  <c r="H13" i="94"/>
  <c r="G13" i="94"/>
  <c r="J10" i="94"/>
  <c r="J16" i="94" s="1"/>
  <c r="H10" i="94"/>
  <c r="G10" i="94"/>
  <c r="E8" i="45"/>
  <c r="G16" i="94" l="1"/>
  <c r="F21" i="96"/>
  <c r="H20" i="96"/>
  <c r="H16" i="94"/>
  <c r="G21" i="96"/>
  <c r="H34" i="95"/>
  <c r="G34" i="95"/>
  <c r="H15" i="96"/>
  <c r="I15" i="96" s="1"/>
  <c r="I18" i="96"/>
  <c r="I20" i="96" s="1"/>
  <c r="I16" i="96" l="1"/>
  <c r="I21" i="96" s="1"/>
  <c r="H16" i="96"/>
  <c r="H21" i="96" s="1"/>
  <c r="E83" i="7" l="1"/>
  <c r="E79" i="7"/>
  <c r="E76" i="7"/>
  <c r="E71" i="7"/>
  <c r="E67" i="7"/>
  <c r="E63" i="7"/>
  <c r="E59" i="7"/>
  <c r="E50" i="7"/>
  <c r="E46" i="7"/>
  <c r="E10" i="7"/>
  <c r="E138" i="5"/>
  <c r="E134" i="5"/>
  <c r="E85" i="5"/>
  <c r="E78" i="5"/>
  <c r="E73" i="5"/>
  <c r="E69" i="5"/>
  <c r="E65" i="5"/>
  <c r="E49" i="7" l="1"/>
  <c r="E88" i="7"/>
  <c r="E25" i="10"/>
  <c r="E26" i="9"/>
  <c r="E25" i="9" s="1"/>
  <c r="E138" i="7"/>
  <c r="E133" i="7"/>
  <c r="E129" i="7"/>
  <c r="E113" i="7"/>
  <c r="E99" i="7"/>
  <c r="E98" i="7"/>
  <c r="E97" i="7"/>
  <c r="E47" i="2"/>
  <c r="I23" i="10"/>
  <c r="I31" i="10" s="1"/>
  <c r="E85" i="1"/>
  <c r="E84" i="1"/>
  <c r="E81" i="1" s="1"/>
  <c r="E73" i="1"/>
  <c r="E69" i="1"/>
  <c r="E52" i="1"/>
  <c r="E47" i="1" l="1"/>
  <c r="E90" i="5"/>
  <c r="E23" i="9"/>
  <c r="E20" i="9" s="1"/>
  <c r="E28" i="9" s="1"/>
  <c r="I12" i="10"/>
  <c r="E43" i="2"/>
  <c r="I21" i="9"/>
  <c r="I12" i="9"/>
  <c r="E65" i="1"/>
  <c r="E10" i="10" s="1"/>
  <c r="E8" i="10"/>
  <c r="I27" i="9"/>
  <c r="E8" i="9"/>
  <c r="F141" i="17"/>
  <c r="D13" i="81"/>
  <c r="E61" i="17"/>
  <c r="E11" i="9" l="1"/>
  <c r="E27" i="5"/>
  <c r="E11" i="51"/>
  <c r="E12" i="51"/>
  <c r="M12" i="51"/>
  <c r="E13" i="51"/>
  <c r="M13" i="51"/>
  <c r="E14" i="51" l="1"/>
  <c r="M14" i="51"/>
  <c r="N13" i="51"/>
  <c r="N14" i="51" s="1"/>
  <c r="E51" i="31"/>
  <c r="E33" i="31"/>
  <c r="E19" i="31"/>
  <c r="E170" i="58"/>
  <c r="E168" i="58"/>
  <c r="E167" i="58" s="1"/>
  <c r="E165" i="58" s="1"/>
  <c r="E164" i="58" s="1"/>
  <c r="E152" i="58"/>
  <c r="E143" i="58"/>
  <c r="E57" i="58"/>
  <c r="E190" i="58"/>
  <c r="E189" i="58" s="1"/>
  <c r="E188" i="58" s="1"/>
  <c r="E37" i="58"/>
  <c r="E34" i="58"/>
  <c r="E32" i="58" s="1"/>
  <c r="E31" i="58" s="1"/>
  <c r="E10" i="58"/>
  <c r="E142" i="58" l="1"/>
  <c r="E44" i="31"/>
  <c r="E61" i="31"/>
  <c r="E194" i="58"/>
  <c r="E175" i="58"/>
  <c r="E50" i="58"/>
  <c r="E63" i="58" s="1"/>
  <c r="E43" i="58"/>
  <c r="E19" i="58"/>
  <c r="E9" i="58" s="1"/>
  <c r="E42" i="58" s="1"/>
  <c r="E66" i="31" l="1"/>
  <c r="E10" i="31"/>
  <c r="E176" i="58"/>
  <c r="E180" i="58" s="1"/>
  <c r="E47" i="58"/>
  <c r="E9" i="31" l="1"/>
  <c r="E101" i="7"/>
  <c r="E100" i="7"/>
  <c r="E34" i="26"/>
  <c r="E43" i="31" l="1"/>
  <c r="E48" i="31" s="1"/>
  <c r="E96" i="7"/>
  <c r="E128" i="7" s="1"/>
  <c r="E10" i="26"/>
  <c r="E45" i="7"/>
  <c r="E33" i="26"/>
  <c r="E60" i="26"/>
  <c r="E20" i="26"/>
  <c r="E53" i="26"/>
  <c r="E60" i="1" l="1"/>
  <c r="E9" i="10" s="1"/>
  <c r="E35" i="7"/>
  <c r="E34" i="7"/>
  <c r="E145" i="7"/>
  <c r="E78" i="1"/>
  <c r="E19" i="10"/>
  <c r="E31" i="10" s="1"/>
  <c r="E35" i="1"/>
  <c r="E10" i="9" s="1"/>
  <c r="E9" i="26"/>
  <c r="E65" i="26"/>
  <c r="E27" i="7" l="1"/>
  <c r="E90" i="1"/>
  <c r="E10" i="5"/>
  <c r="E44" i="26"/>
  <c r="E144" i="17"/>
  <c r="E134" i="17"/>
  <c r="E130" i="17"/>
  <c r="F80" i="17"/>
  <c r="F63" i="17"/>
  <c r="F39" i="17"/>
  <c r="F40" i="17"/>
  <c r="F41" i="17"/>
  <c r="F31" i="17"/>
  <c r="F30" i="1" s="1"/>
  <c r="F32" i="17"/>
  <c r="F31" i="1" s="1"/>
  <c r="F12" i="17"/>
  <c r="E82" i="17"/>
  <c r="E79" i="17"/>
  <c r="E66" i="17"/>
  <c r="E48" i="17"/>
  <c r="E36" i="17"/>
  <c r="E29" i="17"/>
  <c r="E28" i="1" l="1"/>
  <c r="E27" i="1" s="1"/>
  <c r="E9" i="9" s="1"/>
  <c r="E28" i="3"/>
  <c r="E9" i="7"/>
  <c r="E146" i="5"/>
  <c r="E143" i="5" s="1"/>
  <c r="E149" i="5" s="1"/>
  <c r="E157" i="5" s="1"/>
  <c r="E28" i="17"/>
  <c r="E11" i="17"/>
  <c r="E52" i="17"/>
  <c r="E51" i="17" s="1"/>
  <c r="E139" i="17"/>
  <c r="E91" i="17"/>
  <c r="E27" i="3" l="1"/>
  <c r="E10" i="17"/>
  <c r="E69" i="17" s="1"/>
  <c r="E92" i="17" s="1"/>
  <c r="E51" i="5"/>
  <c r="E50" i="5" s="1"/>
  <c r="E66" i="7"/>
  <c r="I8" i="10"/>
  <c r="E51" i="1"/>
  <c r="E10" i="1"/>
  <c r="I26" i="9"/>
  <c r="I28" i="9" s="1"/>
  <c r="E52" i="2"/>
  <c r="E9" i="3" l="1"/>
  <c r="E89" i="7"/>
  <c r="E151" i="7"/>
  <c r="I7" i="10"/>
  <c r="I7" i="9"/>
  <c r="E7" i="10"/>
  <c r="E18" i="10" s="1"/>
  <c r="E50" i="1"/>
  <c r="I9" i="9"/>
  <c r="E58" i="2"/>
  <c r="I8" i="9"/>
  <c r="I9" i="10"/>
  <c r="E7" i="9"/>
  <c r="E19" i="9" s="1"/>
  <c r="E9" i="1"/>
  <c r="I10" i="9"/>
  <c r="E68" i="3" l="1"/>
  <c r="E29" i="9"/>
  <c r="I11" i="9"/>
  <c r="I19" i="9" s="1"/>
  <c r="I29" i="9" s="1"/>
  <c r="I31" i="9" s="1"/>
  <c r="E68" i="1"/>
  <c r="E91" i="1" s="1"/>
  <c r="E9" i="2"/>
  <c r="E32" i="10"/>
  <c r="E31" i="9" l="1"/>
  <c r="E91" i="3"/>
  <c r="E30" i="9"/>
  <c r="E101" i="5"/>
  <c r="I30" i="9"/>
  <c r="E49" i="26"/>
  <c r="F47" i="17" l="1"/>
  <c r="F13" i="17" l="1"/>
  <c r="D27" i="17" l="1"/>
  <c r="F14" i="17"/>
  <c r="D26" i="1" l="1"/>
  <c r="D19" i="1" s="1"/>
  <c r="F19" i="1" s="1"/>
  <c r="D26" i="3"/>
  <c r="D19" i="3" s="1"/>
  <c r="D10" i="3" s="1"/>
  <c r="F16" i="17"/>
  <c r="F10" i="3" l="1"/>
  <c r="D25" i="10"/>
  <c r="D26" i="9"/>
  <c r="D25" i="9" s="1"/>
  <c r="D138" i="7"/>
  <c r="D133" i="7"/>
  <c r="D129" i="7"/>
  <c r="D113" i="7"/>
  <c r="D99" i="7"/>
  <c r="D98" i="7"/>
  <c r="D97" i="7"/>
  <c r="D83" i="7"/>
  <c r="D79" i="7"/>
  <c r="D76" i="7"/>
  <c r="D71" i="7"/>
  <c r="D67" i="7"/>
  <c r="D63" i="7"/>
  <c r="D59" i="7"/>
  <c r="D50" i="7"/>
  <c r="D46" i="7"/>
  <c r="D10" i="7"/>
  <c r="D138" i="5"/>
  <c r="D134" i="5"/>
  <c r="D85" i="5"/>
  <c r="D78" i="5"/>
  <c r="D73" i="5"/>
  <c r="D69" i="5"/>
  <c r="D47" i="2"/>
  <c r="H23" i="10"/>
  <c r="H31" i="10" s="1"/>
  <c r="D49" i="7" l="1"/>
  <c r="H27" i="9"/>
  <c r="F54" i="2"/>
  <c r="D88" i="7"/>
  <c r="D65" i="5"/>
  <c r="D43" i="2"/>
  <c r="H21" i="9"/>
  <c r="H12" i="9"/>
  <c r="H26" i="9"/>
  <c r="D146" i="5"/>
  <c r="D52" i="2"/>
  <c r="D85" i="1"/>
  <c r="D84" i="1"/>
  <c r="D73" i="1"/>
  <c r="D69" i="1"/>
  <c r="D52" i="1"/>
  <c r="F52" i="1" s="1"/>
  <c r="F15" i="1"/>
  <c r="F13" i="1"/>
  <c r="F12" i="1"/>
  <c r="F11" i="1"/>
  <c r="C13" i="81"/>
  <c r="D144" i="17"/>
  <c r="D139" i="17"/>
  <c r="F139" i="17" s="1"/>
  <c r="D134" i="17"/>
  <c r="D130" i="17"/>
  <c r="F112" i="17"/>
  <c r="D86" i="17"/>
  <c r="D82" i="17"/>
  <c r="F82" i="17" s="1"/>
  <c r="D79" i="17"/>
  <c r="F79" i="17" s="1"/>
  <c r="D74" i="17"/>
  <c r="D70" i="17"/>
  <c r="D66" i="17"/>
  <c r="F61" i="17"/>
  <c r="D48" i="17"/>
  <c r="D101" i="7"/>
  <c r="D100" i="7"/>
  <c r="F56" i="26"/>
  <c r="F55" i="26"/>
  <c r="F54" i="26"/>
  <c r="D34" i="26"/>
  <c r="F62" i="1" l="1"/>
  <c r="F61" i="26"/>
  <c r="D58" i="2"/>
  <c r="F52" i="2"/>
  <c r="D47" i="1"/>
  <c r="F14" i="1"/>
  <c r="F15" i="17"/>
  <c r="F38" i="17"/>
  <c r="D36" i="17"/>
  <c r="F36" i="17" s="1"/>
  <c r="F42" i="17"/>
  <c r="D29" i="17"/>
  <c r="F30" i="17"/>
  <c r="F29" i="1" s="1"/>
  <c r="F19" i="26"/>
  <c r="F46" i="26"/>
  <c r="D96" i="7"/>
  <c r="D20" i="26"/>
  <c r="F20" i="26" s="1"/>
  <c r="H28" i="9"/>
  <c r="D60" i="26"/>
  <c r="F60" i="26" s="1"/>
  <c r="D53" i="26"/>
  <c r="F53" i="26" s="1"/>
  <c r="D91" i="17"/>
  <c r="F91" i="17" s="1"/>
  <c r="D81" i="1"/>
  <c r="F81" i="1" s="1"/>
  <c r="D23" i="9"/>
  <c r="D20" i="9" s="1"/>
  <c r="D28" i="9" s="1"/>
  <c r="D143" i="5"/>
  <c r="D65" i="1"/>
  <c r="F62" i="31"/>
  <c r="F56" i="31"/>
  <c r="F54" i="31"/>
  <c r="F52" i="31"/>
  <c r="F45" i="31"/>
  <c r="D33" i="31"/>
  <c r="F58" i="58"/>
  <c r="F52" i="58"/>
  <c r="F21" i="58"/>
  <c r="D170" i="58"/>
  <c r="D168" i="58"/>
  <c r="D167" i="58" s="1"/>
  <c r="D165" i="58" s="1"/>
  <c r="D164" i="58" s="1"/>
  <c r="D152" i="58"/>
  <c r="D143" i="58"/>
  <c r="D190" i="58"/>
  <c r="D189" i="58" s="1"/>
  <c r="D188" i="58" s="1"/>
  <c r="D37" i="58"/>
  <c r="D34" i="58"/>
  <c r="D32" i="58" s="1"/>
  <c r="D31" i="58" s="1"/>
  <c r="D10" i="58"/>
  <c r="F40" i="1"/>
  <c r="F38" i="1"/>
  <c r="F37" i="1"/>
  <c r="D28" i="3" l="1"/>
  <c r="D28" i="1"/>
  <c r="D27" i="1" s="1"/>
  <c r="D11" i="9"/>
  <c r="F47" i="1"/>
  <c r="D142" i="58"/>
  <c r="D175" i="58" s="1"/>
  <c r="D176" i="58" s="1"/>
  <c r="D180" i="58" s="1"/>
  <c r="D128" i="7"/>
  <c r="F51" i="58"/>
  <c r="F25" i="58"/>
  <c r="F44" i="58"/>
  <c r="F53" i="58"/>
  <c r="F39" i="1"/>
  <c r="D61" i="31"/>
  <c r="F61" i="31" s="1"/>
  <c r="F58" i="2"/>
  <c r="D8" i="10"/>
  <c r="F78" i="1"/>
  <c r="F79" i="1"/>
  <c r="D8" i="9"/>
  <c r="D28" i="17"/>
  <c r="F28" i="17" s="1"/>
  <c r="F27" i="1" s="1"/>
  <c r="F29" i="17"/>
  <c r="F28" i="1" s="1"/>
  <c r="D11" i="17"/>
  <c r="F11" i="17" s="1"/>
  <c r="F20" i="17"/>
  <c r="D19" i="10"/>
  <c r="D31" i="10" s="1"/>
  <c r="D60" i="1"/>
  <c r="D57" i="58"/>
  <c r="F57" i="58" s="1"/>
  <c r="D10" i="26"/>
  <c r="D52" i="17"/>
  <c r="F52" i="17" s="1"/>
  <c r="D33" i="26"/>
  <c r="D34" i="7"/>
  <c r="D45" i="7"/>
  <c r="D10" i="10"/>
  <c r="D65" i="26"/>
  <c r="F65" i="26" s="1"/>
  <c r="F100" i="17"/>
  <c r="D149" i="5"/>
  <c r="D51" i="31"/>
  <c r="F51" i="31" s="1"/>
  <c r="D19" i="31"/>
  <c r="D50" i="58"/>
  <c r="F50" i="58" s="1"/>
  <c r="D19" i="58"/>
  <c r="F19" i="58" s="1"/>
  <c r="D194" i="58"/>
  <c r="F48" i="26"/>
  <c r="F47" i="31"/>
  <c r="F11" i="43"/>
  <c r="G11" i="43"/>
  <c r="H11" i="43"/>
  <c r="D11" i="43"/>
  <c r="D27" i="3" l="1"/>
  <c r="F28" i="3"/>
  <c r="D145" i="7"/>
  <c r="F145" i="7" s="1"/>
  <c r="D90" i="1"/>
  <c r="F90" i="1" s="1"/>
  <c r="E35" i="5"/>
  <c r="E9" i="5" s="1"/>
  <c r="F46" i="58"/>
  <c r="D10" i="31"/>
  <c r="F19" i="31"/>
  <c r="D10" i="1"/>
  <c r="D35" i="1"/>
  <c r="F111" i="17"/>
  <c r="D10" i="17"/>
  <c r="F10" i="17" s="1"/>
  <c r="E95" i="17"/>
  <c r="D9" i="26"/>
  <c r="F9" i="26" s="1"/>
  <c r="D51" i="17"/>
  <c r="D35" i="7"/>
  <c r="D27" i="7"/>
  <c r="D9" i="58"/>
  <c r="F9" i="58" s="1"/>
  <c r="D119" i="17"/>
  <c r="H8" i="10"/>
  <c r="D44" i="31"/>
  <c r="D66" i="31"/>
  <c r="F66" i="31" s="1"/>
  <c r="D43" i="58"/>
  <c r="F43" i="58" s="1"/>
  <c r="D63" i="58"/>
  <c r="F63" i="58" s="1"/>
  <c r="D90" i="5"/>
  <c r="F90" i="5" s="1"/>
  <c r="F150" i="17"/>
  <c r="F27" i="3" l="1"/>
  <c r="D9" i="3"/>
  <c r="D157" i="5"/>
  <c r="F157" i="5" s="1"/>
  <c r="D27" i="5"/>
  <c r="D9" i="9"/>
  <c r="H7" i="10"/>
  <c r="D44" i="26"/>
  <c r="F44" i="26" s="1"/>
  <c r="E68" i="5"/>
  <c r="D9" i="31"/>
  <c r="D9" i="1"/>
  <c r="F9" i="1" s="1"/>
  <c r="F44" i="31"/>
  <c r="F13" i="2"/>
  <c r="D9" i="10"/>
  <c r="F60" i="1"/>
  <c r="D10" i="9"/>
  <c r="F35" i="1"/>
  <c r="D7" i="9"/>
  <c r="F10" i="1"/>
  <c r="F101" i="17"/>
  <c r="F97" i="17"/>
  <c r="F96" i="17"/>
  <c r="D69" i="17"/>
  <c r="F69" i="17" s="1"/>
  <c r="F51" i="17"/>
  <c r="H10" i="9"/>
  <c r="D9" i="7"/>
  <c r="D35" i="5"/>
  <c r="D42" i="58"/>
  <c r="D47" i="58" s="1"/>
  <c r="D113" i="17"/>
  <c r="H12" i="10"/>
  <c r="D45" i="26"/>
  <c r="F45" i="26" s="1"/>
  <c r="F14" i="2"/>
  <c r="D68" i="3" l="1"/>
  <c r="F9" i="3"/>
  <c r="F9" i="31"/>
  <c r="D43" i="31"/>
  <c r="D92" i="17"/>
  <c r="F92" i="17" s="1"/>
  <c r="F27" i="2"/>
  <c r="E91" i="5"/>
  <c r="F47" i="58"/>
  <c r="F42" i="58"/>
  <c r="D10" i="5"/>
  <c r="F11" i="2"/>
  <c r="H7" i="9"/>
  <c r="F10" i="2"/>
  <c r="D19" i="9"/>
  <c r="D51" i="1"/>
  <c r="F51" i="1" s="1"/>
  <c r="F55" i="1"/>
  <c r="H8" i="9"/>
  <c r="D66" i="7"/>
  <c r="D51" i="5"/>
  <c r="H9" i="10"/>
  <c r="D26" i="2"/>
  <c r="H11" i="10"/>
  <c r="D49" i="26"/>
  <c r="F49" i="26" s="1"/>
  <c r="H11" i="9"/>
  <c r="D29" i="9" l="1"/>
  <c r="D91" i="3"/>
  <c r="F91" i="3" s="1"/>
  <c r="F68" i="3"/>
  <c r="F43" i="31"/>
  <c r="D48" i="31"/>
  <c r="F48" i="31" s="1"/>
  <c r="D9" i="5"/>
  <c r="D50" i="1"/>
  <c r="F50" i="1" s="1"/>
  <c r="F149" i="17"/>
  <c r="D7" i="10"/>
  <c r="D18" i="10" s="1"/>
  <c r="D32" i="10" s="1"/>
  <c r="D89" i="7"/>
  <c r="D151" i="7"/>
  <c r="H18" i="10"/>
  <c r="D50" i="5"/>
  <c r="D118" i="5"/>
  <c r="D68" i="1" l="1"/>
  <c r="D91" i="1" s="1"/>
  <c r="F91" i="1" s="1"/>
  <c r="H33" i="10"/>
  <c r="H32" i="10"/>
  <c r="H34" i="10" s="1"/>
  <c r="D33" i="10"/>
  <c r="D68" i="5"/>
  <c r="F68" i="1" l="1"/>
  <c r="D34" i="10"/>
  <c r="D91" i="5"/>
  <c r="F91" i="5" l="1"/>
  <c r="F65" i="2"/>
  <c r="B20" i="81" l="1"/>
  <c r="F7" i="43" l="1"/>
  <c r="G7" i="43"/>
  <c r="H7" i="43"/>
  <c r="C20" i="9" l="1"/>
  <c r="C97" i="7"/>
  <c r="C83" i="7"/>
  <c r="C79" i="7"/>
  <c r="F71" i="7"/>
  <c r="C71" i="7"/>
  <c r="C67" i="7"/>
  <c r="C46" i="7"/>
  <c r="F85" i="5"/>
  <c r="C85" i="5"/>
  <c r="C81" i="5"/>
  <c r="F73" i="5"/>
  <c r="C73" i="5"/>
  <c r="C69" i="5"/>
  <c r="C65" i="5" l="1"/>
  <c r="C63" i="7"/>
  <c r="C76" i="7"/>
  <c r="C78" i="5"/>
  <c r="C90" i="5" l="1"/>
  <c r="C88" i="7"/>
  <c r="C152" i="7" s="1"/>
  <c r="C52" i="1" l="1"/>
  <c r="C11" i="1"/>
  <c r="F85" i="1"/>
  <c r="C85" i="1"/>
  <c r="C81" i="1"/>
  <c r="F73" i="1"/>
  <c r="C73" i="1"/>
  <c r="C69" i="1"/>
  <c r="C78" i="1" l="1"/>
  <c r="C90" i="1" s="1"/>
  <c r="C47" i="1"/>
  <c r="C65" i="1"/>
  <c r="C66" i="17"/>
  <c r="C48" i="17"/>
  <c r="C29" i="17"/>
  <c r="C34" i="26"/>
  <c r="C38" i="31"/>
  <c r="C33" i="31"/>
  <c r="C32" i="31" s="1"/>
  <c r="C168" i="58"/>
  <c r="C167" i="58" s="1"/>
  <c r="C165" i="58" s="1"/>
  <c r="C164" i="58" s="1"/>
  <c r="C170" i="58"/>
  <c r="C143" i="58"/>
  <c r="C37" i="58"/>
  <c r="C34" i="58"/>
  <c r="C32" i="58" s="1"/>
  <c r="C31" i="58" s="1"/>
  <c r="C10" i="58"/>
  <c r="C28" i="1" l="1"/>
  <c r="C28" i="3"/>
  <c r="C8" i="9"/>
  <c r="C33" i="26"/>
  <c r="C34" i="7"/>
  <c r="C27" i="7" s="1"/>
  <c r="C152" i="58"/>
  <c r="C142" i="58" s="1"/>
  <c r="C10" i="10"/>
  <c r="C11" i="9"/>
  <c r="G12" i="9"/>
  <c r="C27" i="5"/>
  <c r="C52" i="17"/>
  <c r="C61" i="17"/>
  <c r="C59" i="7"/>
  <c r="C28" i="17"/>
  <c r="C11" i="17"/>
  <c r="C36" i="17"/>
  <c r="C20" i="26"/>
  <c r="C19" i="31"/>
  <c r="C19" i="58"/>
  <c r="C27" i="1" l="1"/>
  <c r="C27" i="3"/>
  <c r="C9" i="3" s="1"/>
  <c r="C68" i="3" s="1"/>
  <c r="C91" i="3" s="1"/>
  <c r="C9" i="58"/>
  <c r="C10" i="1"/>
  <c r="C51" i="17"/>
  <c r="C10" i="26"/>
  <c r="C9" i="26" s="1"/>
  <c r="C45" i="7"/>
  <c r="C60" i="1"/>
  <c r="C50" i="7"/>
  <c r="C10" i="7"/>
  <c r="C10" i="17"/>
  <c r="C10" i="31"/>
  <c r="C175" i="58"/>
  <c r="C35" i="5" l="1"/>
  <c r="C42" i="58"/>
  <c r="C35" i="7"/>
  <c r="C9" i="7" s="1"/>
  <c r="C7" i="9"/>
  <c r="C9" i="9"/>
  <c r="C9" i="10"/>
  <c r="C49" i="7"/>
  <c r="C69" i="17"/>
  <c r="C44" i="26"/>
  <c r="C9" i="31"/>
  <c r="C51" i="5" l="1"/>
  <c r="C10" i="5"/>
  <c r="C66" i="7"/>
  <c r="C43" i="31"/>
  <c r="C50" i="5" l="1"/>
  <c r="C9" i="5"/>
  <c r="C89" i="7"/>
  <c r="C68" i="5" l="1"/>
  <c r="C91" i="5" l="1"/>
  <c r="F134" i="17" l="1"/>
  <c r="C51" i="31" l="1"/>
  <c r="C47" i="2" l="1"/>
  <c r="C190" i="58"/>
  <c r="C189" i="58" s="1"/>
  <c r="C52" i="2" l="1"/>
  <c r="C43" i="2"/>
  <c r="C58" i="2" l="1"/>
  <c r="C57" i="58"/>
  <c r="C100" i="7"/>
  <c r="C144" i="17"/>
  <c r="C139" i="17"/>
  <c r="C134" i="17"/>
  <c r="C130" i="17"/>
  <c r="C86" i="17"/>
  <c r="C82" i="17"/>
  <c r="C79" i="17"/>
  <c r="C74" i="17"/>
  <c r="C70" i="17"/>
  <c r="C25" i="10"/>
  <c r="C26" i="9"/>
  <c r="C25" i="9" s="1"/>
  <c r="C138" i="7"/>
  <c r="C133" i="7"/>
  <c r="C129" i="7"/>
  <c r="C113" i="7"/>
  <c r="C99" i="7"/>
  <c r="C98" i="7"/>
  <c r="C138" i="5"/>
  <c r="C134" i="5"/>
  <c r="C146" i="5"/>
  <c r="C143" i="5" s="1"/>
  <c r="G21" i="9"/>
  <c r="C35" i="1" l="1"/>
  <c r="C8" i="10"/>
  <c r="C149" i="5"/>
  <c r="C157" i="5" s="1"/>
  <c r="C65" i="2"/>
  <c r="C28" i="9"/>
  <c r="C91" i="17"/>
  <c r="C188" i="58"/>
  <c r="C176" i="58" s="1"/>
  <c r="C180" i="58" s="1"/>
  <c r="C101" i="7"/>
  <c r="C96" i="7" s="1"/>
  <c r="C60" i="26"/>
  <c r="C53" i="26"/>
  <c r="C119" i="17"/>
  <c r="C61" i="31"/>
  <c r="G23" i="10"/>
  <c r="G31" i="10" s="1"/>
  <c r="G26" i="9"/>
  <c r="G28" i="9" s="1"/>
  <c r="C19" i="10"/>
  <c r="C31" i="10" s="1"/>
  <c r="C43" i="58"/>
  <c r="C47" i="58" s="1"/>
  <c r="C9" i="1" l="1"/>
  <c r="C10" i="9"/>
  <c r="C19" i="9" s="1"/>
  <c r="C92" i="17"/>
  <c r="C128" i="7"/>
  <c r="C145" i="7" s="1"/>
  <c r="G10" i="9"/>
  <c r="G8" i="10"/>
  <c r="C66" i="31"/>
  <c r="C194" i="58"/>
  <c r="C65" i="26"/>
  <c r="G7" i="9" l="1"/>
  <c r="C45" i="26"/>
  <c r="C49" i="26" s="1"/>
  <c r="G8" i="9"/>
  <c r="C51" i="1"/>
  <c r="C44" i="31"/>
  <c r="C48" i="31" s="1"/>
  <c r="C95" i="17"/>
  <c r="C151" i="7"/>
  <c r="G12" i="10"/>
  <c r="C113" i="17"/>
  <c r="G9" i="9"/>
  <c r="G11" i="10"/>
  <c r="G7" i="10"/>
  <c r="G11" i="9"/>
  <c r="F16" i="43"/>
  <c r="G16" i="43"/>
  <c r="H16" i="43"/>
  <c r="C9" i="2" l="1"/>
  <c r="C7" i="10"/>
  <c r="C18" i="10" s="1"/>
  <c r="C32" i="10" s="1"/>
  <c r="C50" i="1"/>
  <c r="C68" i="1" s="1"/>
  <c r="C91" i="1" s="1"/>
  <c r="C26" i="2"/>
  <c r="C129" i="17"/>
  <c r="G9" i="10"/>
  <c r="G18" i="10" s="1"/>
  <c r="G19" i="9"/>
  <c r="C30" i="9" s="1"/>
  <c r="C42" i="2" l="1"/>
  <c r="C59" i="2" s="1"/>
  <c r="C29" i="9"/>
  <c r="G29" i="9"/>
  <c r="G32" i="10"/>
  <c r="C33" i="10"/>
  <c r="G33" i="10"/>
  <c r="C151" i="17"/>
  <c r="C31" i="9" l="1"/>
  <c r="C64" i="2"/>
  <c r="G30" i="9"/>
  <c r="G31" i="9"/>
  <c r="C34" i="10"/>
  <c r="G34" i="10"/>
  <c r="C50" i="58" l="1"/>
  <c r="C63" i="58" l="1"/>
  <c r="C101" i="5" l="1"/>
  <c r="C118" i="5"/>
  <c r="C133" i="5" l="1"/>
  <c r="C150" i="5" l="1"/>
  <c r="C156" i="5"/>
  <c r="F138" i="5" l="1"/>
  <c r="F138" i="7"/>
  <c r="F133" i="7"/>
  <c r="F129" i="7"/>
  <c r="F113" i="7"/>
  <c r="F144" i="17"/>
  <c r="F86" i="17"/>
  <c r="F74" i="17"/>
  <c r="F182" i="58" l="1"/>
  <c r="F30" i="43" l="1"/>
  <c r="G30" i="43"/>
  <c r="H30" i="43"/>
  <c r="D30" i="43"/>
  <c r="H37" i="63" l="1"/>
  <c r="H36" i="63"/>
  <c r="H35" i="63"/>
  <c r="H34" i="63"/>
  <c r="H33" i="63"/>
  <c r="H32" i="63"/>
  <c r="H31" i="63"/>
  <c r="G27" i="63"/>
  <c r="F27" i="63"/>
  <c r="E27" i="63"/>
  <c r="D27" i="63"/>
  <c r="H26" i="63"/>
  <c r="H25" i="63"/>
  <c r="H24" i="63"/>
  <c r="H23" i="63"/>
  <c r="H22" i="63"/>
  <c r="H21" i="63"/>
  <c r="H20" i="63"/>
  <c r="G19" i="63"/>
  <c r="F19" i="63"/>
  <c r="E19" i="63"/>
  <c r="D19" i="63"/>
  <c r="H16" i="63"/>
  <c r="H15" i="63"/>
  <c r="H14" i="63"/>
  <c r="H13" i="63"/>
  <c r="H12" i="63"/>
  <c r="G38" i="63" l="1"/>
  <c r="D38" i="63"/>
  <c r="E119" i="17"/>
  <c r="H27" i="63"/>
  <c r="E38" i="63"/>
  <c r="F38" i="63"/>
  <c r="E17" i="63"/>
  <c r="E18" i="63" s="1"/>
  <c r="E39" i="63" s="1"/>
  <c r="D17" i="63"/>
  <c r="D18" i="63" s="1"/>
  <c r="D39" i="63" s="1"/>
  <c r="H19" i="63"/>
  <c r="H38" i="63" l="1"/>
  <c r="H11" i="63"/>
  <c r="F17" i="63"/>
  <c r="F18" i="63" s="1"/>
  <c r="F39" i="63" s="1"/>
  <c r="I11" i="10" l="1"/>
  <c r="I18" i="10" s="1"/>
  <c r="E33" i="10" s="1"/>
  <c r="E26" i="2"/>
  <c r="G17" i="63"/>
  <c r="G18" i="63" s="1"/>
  <c r="G39" i="63" s="1"/>
  <c r="H10" i="63"/>
  <c r="H17" i="63" s="1"/>
  <c r="H18" i="63" s="1"/>
  <c r="H39" i="63" s="1"/>
  <c r="E118" i="5" l="1"/>
  <c r="F26" i="2"/>
  <c r="E42" i="2"/>
  <c r="I32" i="10"/>
  <c r="I33" i="10"/>
  <c r="E133" i="5" l="1"/>
  <c r="I34" i="10"/>
  <c r="E34" i="10"/>
  <c r="E59" i="2"/>
  <c r="E15" i="45" l="1"/>
  <c r="E150" i="5"/>
  <c r="E156" i="5"/>
  <c r="F114" i="17" l="1"/>
  <c r="E113" i="17" l="1"/>
  <c r="E129" i="17" l="1"/>
  <c r="F113" i="17"/>
  <c r="B61" i="16"/>
  <c r="L12" i="13"/>
  <c r="K16" i="12"/>
  <c r="E151" i="17" l="1"/>
  <c r="F98" i="17" l="1"/>
  <c r="D95" i="17" l="1"/>
  <c r="F12" i="2"/>
  <c r="D129" i="17" l="1"/>
  <c r="F129" i="17" s="1"/>
  <c r="F95" i="17"/>
  <c r="H9" i="9"/>
  <c r="H19" i="9" s="1"/>
  <c r="D30" i="9" s="1"/>
  <c r="D9" i="2"/>
  <c r="F9" i="2" s="1"/>
  <c r="D151" i="17" l="1"/>
  <c r="F151" i="17" s="1"/>
  <c r="D42" i="2"/>
  <c r="D101" i="5"/>
  <c r="F101" i="5" s="1"/>
  <c r="H29" i="9"/>
  <c r="D31" i="9" s="1"/>
  <c r="H30" i="9"/>
  <c r="F64" i="2" l="1"/>
  <c r="F42" i="2"/>
  <c r="D133" i="5"/>
  <c r="F133" i="5" s="1"/>
  <c r="H31" i="9"/>
  <c r="D59" i="2"/>
  <c r="F59" i="2" s="1"/>
  <c r="D150" i="5" l="1"/>
  <c r="D156" i="5"/>
  <c r="F156" i="5" s="1"/>
  <c r="F150" i="5" l="1"/>
</calcChain>
</file>

<file path=xl/sharedStrings.xml><?xml version="1.0" encoding="utf-8"?>
<sst xmlns="http://schemas.openxmlformats.org/spreadsheetml/2006/main" count="4715" uniqueCount="1023">
  <si>
    <t>1.</t>
  </si>
  <si>
    <t>2.</t>
  </si>
  <si>
    <t>3.</t>
  </si>
  <si>
    <t>1.1.</t>
  </si>
  <si>
    <t>1.2.</t>
  </si>
  <si>
    <t>1.3.</t>
  </si>
  <si>
    <t>Önkormányzatok szociális és gyermekjóléti feladatainak támogatása</t>
  </si>
  <si>
    <t>B E V É T E L E K</t>
  </si>
  <si>
    <t>1. sz. táblázat</t>
  </si>
  <si>
    <t>Sor-
szám</t>
  </si>
  <si>
    <t>Bevételi jogcím</t>
  </si>
  <si>
    <t>Felhalmozási célú támogatások államháztartáson belülről</t>
  </si>
  <si>
    <t>4.</t>
  </si>
  <si>
    <t>4.1.</t>
  </si>
  <si>
    <t>Ellátási díjak</t>
  </si>
  <si>
    <t>4.2.</t>
  </si>
  <si>
    <t>Kiszámlázott általános forgalmi adó</t>
  </si>
  <si>
    <t>4.3.</t>
  </si>
  <si>
    <t>4.4.</t>
  </si>
  <si>
    <t>Egyéb működési bevételek</t>
  </si>
  <si>
    <t>5.</t>
  </si>
  <si>
    <t>5.1.</t>
  </si>
  <si>
    <t>Immateriális javak értékesítése</t>
  </si>
  <si>
    <t>5.2.</t>
  </si>
  <si>
    <t>Ingatlanok értékesítése</t>
  </si>
  <si>
    <t>5.3.</t>
  </si>
  <si>
    <t>6.</t>
  </si>
  <si>
    <t>Működési célú átvett pénzeszközök</t>
  </si>
  <si>
    <t>7.</t>
  </si>
  <si>
    <t>8.</t>
  </si>
  <si>
    <t>9.</t>
  </si>
  <si>
    <t>Hosszú lejáratú hitelek, kölcsönök felvétele</t>
  </si>
  <si>
    <t>Rövid lejáratú hitelek, kölcsönök felvétele</t>
  </si>
  <si>
    <t>10.</t>
  </si>
  <si>
    <t>11.</t>
  </si>
  <si>
    <t>Előző év költségvetési maradványának igénybevétele</t>
  </si>
  <si>
    <t>Előző év vállalkozási maradványának igénybevétele</t>
  </si>
  <si>
    <t>12.</t>
  </si>
  <si>
    <t>Államháztartáson belüli megelőlegezések</t>
  </si>
  <si>
    <t>Államháztartáson belüli megelőlegezések törlesztése</t>
  </si>
  <si>
    <t>Betétek megszüntetése</t>
  </si>
  <si>
    <t>13.</t>
  </si>
  <si>
    <t>14.</t>
  </si>
  <si>
    <t>15.</t>
  </si>
  <si>
    <t>16.</t>
  </si>
  <si>
    <t>1.4.</t>
  </si>
  <si>
    <t>Önkormányzatok kulturális feladatainak támogatása</t>
  </si>
  <si>
    <t>1.5.</t>
  </si>
  <si>
    <t>Működési célú központosított előirányzatok</t>
  </si>
  <si>
    <t>1.6.</t>
  </si>
  <si>
    <t>2.1.</t>
  </si>
  <si>
    <t>Elvonások és befizetések bevételei</t>
  </si>
  <si>
    <t>Működési célú visszatérítendő támogatások, kölcsönök visszatérülése</t>
  </si>
  <si>
    <t>2.3.</t>
  </si>
  <si>
    <t>2.2.</t>
  </si>
  <si>
    <t>2.4.</t>
  </si>
  <si>
    <t>2.5.</t>
  </si>
  <si>
    <t>2.6.</t>
  </si>
  <si>
    <t>Felhalmozási célú önkormányzati támogatások</t>
  </si>
  <si>
    <t>Felhalmozási célú visszatérítendő támogatások, kölcsönök igénybevétele</t>
  </si>
  <si>
    <t xml:space="preserve">Helyi adók </t>
  </si>
  <si>
    <t xml:space="preserve">         - Vagyoni típusú adók</t>
  </si>
  <si>
    <t xml:space="preserve">        - Termékek és szolgáltatások adói</t>
  </si>
  <si>
    <t>Gépjárműadó</t>
  </si>
  <si>
    <t>Egyéb áruhasználati és szolgáltatási adók</t>
  </si>
  <si>
    <t>Egyéb közhatalmi bevételek</t>
  </si>
  <si>
    <t>Készletértékesítés ellenértéke</t>
  </si>
  <si>
    <t>Szolgáltatások ellenértéke</t>
  </si>
  <si>
    <t>5.4.</t>
  </si>
  <si>
    <t>Tulajdonosi bevételek</t>
  </si>
  <si>
    <t>Egyéb pénzügyi műveletek bevételei</t>
  </si>
  <si>
    <t>6.1.</t>
  </si>
  <si>
    <t>6.2.</t>
  </si>
  <si>
    <t>6.3.</t>
  </si>
  <si>
    <t>6.4.</t>
  </si>
  <si>
    <t>7.1.</t>
  </si>
  <si>
    <t>7.2.</t>
  </si>
  <si>
    <t>7.3.</t>
  </si>
  <si>
    <t>Egyéb működési célú átvett pénzeszköz</t>
  </si>
  <si>
    <t>7.4.</t>
  </si>
  <si>
    <t>Egyéb felhalmozási célú átvett pénzeszköz</t>
  </si>
  <si>
    <t>Forgatási célú belföldi értékpapírok kibocsátása</t>
  </si>
  <si>
    <t>Befektetési célú belföldi értékpapírok kibocsátása</t>
  </si>
  <si>
    <t>17.</t>
  </si>
  <si>
    <t>K I A D Á S O K</t>
  </si>
  <si>
    <t>2. sz. táblázat</t>
  </si>
  <si>
    <t>Sor-szám</t>
  </si>
  <si>
    <t>Kiadási jogcímek</t>
  </si>
  <si>
    <t>Személyi juttatások</t>
  </si>
  <si>
    <t>Munkaadókat terhelő járulékok és szociális hozzájárulási adó</t>
  </si>
  <si>
    <t>Dologi kiadások</t>
  </si>
  <si>
    <t>Egyéb működési célú kiadások</t>
  </si>
  <si>
    <t xml:space="preserve">     - Visszatérítendő támogatások, kölcsönök nyújtása ÁH-n belülre</t>
  </si>
  <si>
    <t>1.7.</t>
  </si>
  <si>
    <t xml:space="preserve">     - Visszatérítendő támogatások, kölcsönök törlesztése ÁH-n belülre</t>
  </si>
  <si>
    <t>1.8.</t>
  </si>
  <si>
    <t>1.9.</t>
  </si>
  <si>
    <t xml:space="preserve">     - Garancia és kezességvállalásból származó kifizetés ÁH-n kívülre</t>
  </si>
  <si>
    <t>1.10.</t>
  </si>
  <si>
    <t xml:space="preserve">     - Kamatkiadások</t>
  </si>
  <si>
    <t>1.11.</t>
  </si>
  <si>
    <t xml:space="preserve">     - Egyéb működési célú támogatások ÁH-n belülre</t>
  </si>
  <si>
    <t xml:space="preserve">Beruházások </t>
  </si>
  <si>
    <t>2.1.-ból EU-s forrásból megvalósuló beruházás</t>
  </si>
  <si>
    <t>Felújítások</t>
  </si>
  <si>
    <t>2.3.-ból EU-s forrásból megvalósuló felújítás</t>
  </si>
  <si>
    <t xml:space="preserve"> Egyéb felhalmozási kiadások</t>
  </si>
  <si>
    <t>2.7.</t>
  </si>
  <si>
    <t xml:space="preserve">      - Visszatérítendő támogatások, kölcsönök törlesztése ÁH-n belülre</t>
  </si>
  <si>
    <t>2.8.</t>
  </si>
  <si>
    <t>2.9.</t>
  </si>
  <si>
    <t xml:space="preserve">      - Garancia és kezességvállalásból származó kifizetés ÁH-n kívülre</t>
  </si>
  <si>
    <t>2.10.</t>
  </si>
  <si>
    <t>Általános tartalék</t>
  </si>
  <si>
    <t>Céltartalék</t>
  </si>
  <si>
    <t>Likviditási hitelek törlesztése</t>
  </si>
  <si>
    <t>Kölcsön törlesztése</t>
  </si>
  <si>
    <t>Egyéb felhalmozási célú finanszírozási műveletek kiadásai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</si>
  <si>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</si>
  <si>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</si>
  <si>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</si>
  <si>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</si>
  <si>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Államháztartáson belüli megelőlegezések folyósítása</t>
  </si>
  <si>
    <t>Államháztartáson belüli megelőlegezések visszafizetése</t>
  </si>
  <si>
    <t>Pénzeszközök betétként elhelyezése</t>
  </si>
  <si>
    <t>Pénzügyi lízing kiadásai</t>
  </si>
  <si>
    <t>Külföldi finanszírozás kiadásai</t>
  </si>
  <si>
    <t>Ellátottak pénzbeli juttatásai</t>
  </si>
  <si>
    <t xml:space="preserve">    1.5.-ből  - Elvonások, befizetések</t>
  </si>
  <si>
    <t xml:space="preserve">     - Garancia- és kezessségvállalásból kifizetés ÁH-n belülre</t>
  </si>
  <si>
    <t>1.12.</t>
  </si>
  <si>
    <t xml:space="preserve">     - Visszatérítendő támogatások, kölcsönök nyújtása ÁH-n kívülre</t>
  </si>
  <si>
    <t>1.13.</t>
  </si>
  <si>
    <t xml:space="preserve">     - Árkiegészítések, ártámogatások</t>
  </si>
  <si>
    <t xml:space="preserve">     - Egyéb működési célú támogatások ÁH-n kívülre</t>
  </si>
  <si>
    <t>1.14.</t>
  </si>
  <si>
    <t>1.15.</t>
  </si>
  <si>
    <t xml:space="preserve">                  - Visszatérítendő támogatások, kölcsönök nyújtása ÁH-n belülre</t>
  </si>
  <si>
    <t>2.11.</t>
  </si>
  <si>
    <t xml:space="preserve">                  - Visszatérítendő támogatások, kölcsönök nyújtása ÁH-n kívülre</t>
  </si>
  <si>
    <t xml:space="preserve">      - Egyéb felhalmozási célú támogatások ÁH-n belülre</t>
  </si>
  <si>
    <t>2.12.</t>
  </si>
  <si>
    <t>2.13.</t>
  </si>
  <si>
    <t>KÖLTSÉGVETÉSI, FINANSZÍROZÁSI
 BEVÉTELEK ÉS KIADÁSOK EGYENLEGE</t>
  </si>
  <si>
    <t>3. sz. táblázat</t>
  </si>
  <si>
    <t>Ezer forintban</t>
  </si>
  <si>
    <t>1.4. melléklet</t>
  </si>
  <si>
    <t>Bevételek</t>
  </si>
  <si>
    <t>Kiadások</t>
  </si>
  <si>
    <t>Megnevezés</t>
  </si>
  <si>
    <t>Működési célú támogatások államháztartáson belülről</t>
  </si>
  <si>
    <t xml:space="preserve">Dologi kiadások </t>
  </si>
  <si>
    <t>Közhatalmi bevételek</t>
  </si>
  <si>
    <t>Tartalékok</t>
  </si>
  <si>
    <t>Értékpapír vásárlása, visszavásárlása</t>
  </si>
  <si>
    <t>Költségvetési maradvány igénybevétele</t>
  </si>
  <si>
    <t>Likviditási célú hitelek törlesztése</t>
  </si>
  <si>
    <t>Vállalkozási maradvány igénybevétele</t>
  </si>
  <si>
    <t>Rövid lejáratú hitelek törlesztése</t>
  </si>
  <si>
    <t>Hosszú lejáratú hitelek törlesztése</t>
  </si>
  <si>
    <t>18.</t>
  </si>
  <si>
    <t>Egyéb belső finanszírozási bevételek</t>
  </si>
  <si>
    <t>19.</t>
  </si>
  <si>
    <t>Forgatási célú belföldi, külföldi értékpapírok vásárlása</t>
  </si>
  <si>
    <t>20.</t>
  </si>
  <si>
    <t>Likviditási célú hitelek, kölcsönök felvétele</t>
  </si>
  <si>
    <t>Betét elhelyezése</t>
  </si>
  <si>
    <t>21.</t>
  </si>
  <si>
    <t>22.</t>
  </si>
  <si>
    <t>23.</t>
  </si>
  <si>
    <t>24.</t>
  </si>
  <si>
    <t>Költségvetési hiány:</t>
  </si>
  <si>
    <t>Költségvetési többlet:</t>
  </si>
  <si>
    <t>25.</t>
  </si>
  <si>
    <t>Beruházások</t>
  </si>
  <si>
    <t>1.-ből EU-s támogatás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</si>
  <si>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</si>
  <si>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</si>
  <si>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</si>
  <si>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</si>
  <si>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</si>
  <si>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</si>
  <si>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 xml:space="preserve">   Költségvetési maradvány igénybevétele </t>
  </si>
  <si>
    <t>Hitelek törlesztése</t>
  </si>
  <si>
    <t xml:space="preserve">   Vállalkozási maradvány igénybevétele </t>
  </si>
  <si>
    <t>Befektetési célú belföldi, külföldi értékpapírok vásárlása</t>
  </si>
  <si>
    <t xml:space="preserve">   Likviditási célú hitelek, kölcsönök felvétele</t>
  </si>
  <si>
    <t>27.</t>
  </si>
  <si>
    <t>BEVÉTEL ÖSSZESEN (12+25)</t>
  </si>
  <si>
    <t>26.</t>
  </si>
  <si>
    <t>28.</t>
  </si>
  <si>
    <t>KIADÁSOK ÖSSZESEN (12+25)</t>
  </si>
  <si>
    <t>Helyi adók</t>
  </si>
  <si>
    <t>Díjak, pótlékok, bírságok</t>
  </si>
  <si>
    <t>Részvények, részesedések értékesítése</t>
  </si>
  <si>
    <t>Vállalatértékesítésből, privatizációból származó bevételek</t>
  </si>
  <si>
    <t>Felvett, átvállalt hitel és annak tőketartozása</t>
  </si>
  <si>
    <t>sor-szám</t>
  </si>
  <si>
    <t>Bevételi jogcímek</t>
  </si>
  <si>
    <t>Osztalékok, koncessziós díjak, hozam</t>
  </si>
  <si>
    <t>Tárgyi eszközök, immateriális javak, vagyoni értékű jog értékesítése, vagyonhasznosításból származó bevétel</t>
  </si>
  <si>
    <t>Kezességvállalással kapcsolatos megtérülés</t>
  </si>
  <si>
    <t>SAJÁT BEVÉTELEK ÖSSZESEN*</t>
  </si>
  <si>
    <t>Fejlesztési cél leírása</t>
  </si>
  <si>
    <t>Fejlesztés várható kiadása</t>
  </si>
  <si>
    <t>ADÓSSÁGOT KELETKEZTETŐ ÜGYLETEK VÁRHATÓ EGYÜTTES ÖSSZEGE</t>
  </si>
  <si>
    <t>Beruházás  megnevezése</t>
  </si>
  <si>
    <t>ÖSSZESEN:</t>
  </si>
  <si>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</si>
  <si>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</si>
  <si>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</si>
  <si>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</si>
  <si>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</si>
  <si>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</si>
  <si>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</si>
  <si>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</si>
  <si>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</si>
  <si>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</si>
  <si>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</si>
  <si>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</si>
  <si>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</si>
  <si>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Adminisztratív költségek</t>
  </si>
  <si>
    <t>Összesen:</t>
  </si>
  <si>
    <t>Éves engedélyezett létszám előirányzat (fő)</t>
  </si>
  <si>
    <t>Közfoglalkoztatottak létszáma (fő)</t>
  </si>
  <si>
    <t>2.3</t>
  </si>
  <si>
    <t>Helyi önkormányzatok működésének általános támogatása</t>
  </si>
  <si>
    <t>Közvetített szolgáltatások értéke</t>
  </si>
  <si>
    <t>Kamatbevételek</t>
  </si>
  <si>
    <t>Egyéb tárgyi eszközök értékesítése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</si>
  <si>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</si>
  <si>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</si>
  <si>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</si>
  <si>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>Forgatási célú belföldi értékpapírok beváltása,  értékesítése</t>
  </si>
  <si>
    <t>Befektetési célú belföldi értékpapírok beváltása,  értékesítése</t>
  </si>
  <si>
    <t>Maradvány igénybevétele (12.1. + 12.2.)</t>
  </si>
  <si>
    <t>Belföldi finanszírozás bevételei (13.1. + … + 13.3.)</t>
  </si>
  <si>
    <t>Külföldi finanszírozás bevételei (14.1.+…14.4.)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</si>
  <si>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</si>
  <si>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</si>
  <si>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</si>
  <si>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</si>
  <si>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Személyi  juttatások</t>
  </si>
  <si>
    <t>Dologi  kiadások</t>
  </si>
  <si>
    <t>1.5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</si>
  <si>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</si>
  <si>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</si>
  <si>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</si>
  <si>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</si>
  <si>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</si>
  <si>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</si>
  <si>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</si>
  <si>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</si>
  <si>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</si>
  <si>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</si>
  <si>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2.1.-ből EU-s forrásból megvalósuló beruházás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</si>
  <si>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</si>
  <si>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</si>
  <si>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</si>
  <si>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</si>
  <si>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</si>
  <si>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</si>
  <si>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>KÖLTSÉGVETÉSI KIADÁSOK ÖSSZESEN (1+2+3)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</si>
  <si>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</si>
  <si>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</si>
  <si>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</si>
  <si>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</si>
  <si>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</si>
  <si>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</si>
  <si>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</si>
  <si>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</si>
  <si>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</si>
  <si>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</si>
  <si>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</si>
  <si>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</si>
  <si>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</si>
  <si>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KÖLTSÉGVETÉSI, FINANSZÍROZÁSI BEVÉTELEK ÉS KIADÁSOK EGYENLEGE</t>
  </si>
  <si>
    <t>I. Működési célú bevételek és kiadások mérlege
(Önkormányzati szinten)</t>
  </si>
  <si>
    <t>Költségvetési bevételek összesen (1.+2.+4.+5.+7.+…+12.)</t>
  </si>
  <si>
    <t>Költségvetési kiadások összesen (1.+...+12.)</t>
  </si>
  <si>
    <t>Hiány belső finanszírozásának bevételei (15.+…+18. )</t>
  </si>
  <si>
    <t xml:space="preserve">   Betét visszavonásából származó bevétel </t>
  </si>
  <si>
    <t xml:space="preserve">Hiány külső finanszírozásának bevételei (20.+…+21.) 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</si>
  <si>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</si>
  <si>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</si>
  <si>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</si>
  <si>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</si>
  <si>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</si>
  <si>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Tárgyévi  hiány:</t>
  </si>
  <si>
    <t>Tárgyévi  többlet:</t>
  </si>
  <si>
    <t>II. Felhalmozási célú bevételek és kiadások mérlege
(Önkormányzati szinten)</t>
  </si>
  <si>
    <t>1.-ből EU-s forrásból megvalósuló beruházás</t>
  </si>
  <si>
    <t>Költségvetési bevételek összesen: (1.+3.+4.+6.+…+11.)</t>
  </si>
  <si>
    <t>Költségvetési kiadások összesen: (1.+3.+5.+...+11.)</t>
  </si>
  <si>
    <t>Hiány belső finanszírozás bevételei ( 14+…+18)</t>
  </si>
  <si>
    <t xml:space="preserve">Vállalkozási maradvány igénybevétele </t>
  </si>
  <si>
    <t xml:space="preserve">Betét visszavonásából származó bevétel </t>
  </si>
  <si>
    <t>Értékpapír értékesítése</t>
  </si>
  <si>
    <t>Hiány külső finanszírozásának bevételei (20+…+24 )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</si>
  <si>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</si>
  <si>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</si>
  <si>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</si>
  <si>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</si>
  <si>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Önkormányzat</t>
  </si>
  <si>
    <t>01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</si>
  <si>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</si>
  <si>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</si>
  <si>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</si>
  <si>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</si>
  <si>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</si>
  <si>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Önként vállalt feladatok bevételei, kiadása</t>
  </si>
  <si>
    <t>Költségvetési szerv megnevezése</t>
  </si>
  <si>
    <t>02</t>
  </si>
  <si>
    <t>Általános forgalmi adó visszatérülése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</si>
  <si>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</si>
  <si>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</si>
  <si>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</si>
  <si>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Egyéb felhalmozási célú támogatások bevételei államháztartáson belülről</t>
  </si>
  <si>
    <t>- ebből EU-s támogatás</t>
  </si>
  <si>
    <t>Felhalmozási célú átvett pénzeszközök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</si>
  <si>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</si>
  <si>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</si>
  <si>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</si>
  <si>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</si>
  <si>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Önként vállalt feladatok bevételei, kiadásai</t>
  </si>
  <si>
    <t>03</t>
  </si>
  <si>
    <t>04</t>
  </si>
  <si>
    <t>05</t>
  </si>
  <si>
    <t>06</t>
  </si>
  <si>
    <t>07</t>
  </si>
  <si>
    <t>08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</si>
  <si>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</si>
  <si>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</si>
  <si>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</si>
  <si>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</si>
  <si>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</si>
  <si>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Beruházási kiadások beruházásonként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</si>
  <si>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</si>
  <si>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</si>
  <si>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</si>
  <si>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</si>
  <si>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</si>
  <si>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</si>
  <si>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</si>
  <si>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</si>
  <si>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</si>
  <si>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</si>
  <si>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</si>
  <si>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</si>
  <si>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</si>
  <si>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Eszközök hasznosítása utáni kedvezmény, mentesség</t>
  </si>
  <si>
    <t>Egyéb kedvezmény</t>
  </si>
  <si>
    <t>Egyéb kölcsön elengedése</t>
  </si>
  <si>
    <t>Működési bevételek</t>
  </si>
  <si>
    <t>Munkáltatói kölcsön</t>
  </si>
  <si>
    <t>Szociális kölcsön</t>
  </si>
  <si>
    <t>Intézmény</t>
  </si>
  <si>
    <t>szakmai létszám</t>
  </si>
  <si>
    <t>szakmai munkát segítő létszám</t>
  </si>
  <si>
    <t>kisegítő (technikai) létszám</t>
  </si>
  <si>
    <t>intézm.</t>
  </si>
  <si>
    <t>neve</t>
  </si>
  <si>
    <t>főállású</t>
  </si>
  <si>
    <t>részm.*</t>
  </si>
  <si>
    <t>megbíz.*</t>
  </si>
  <si>
    <t>átlag</t>
  </si>
  <si>
    <t>összesen</t>
  </si>
  <si>
    <t>* létszám átszámítva teljes munkaidős jogviszonynak</t>
  </si>
  <si>
    <t>hitel</t>
  </si>
  <si>
    <t>Irányító szervi támogatás (intézményfinanszírozás) működés</t>
  </si>
  <si>
    <t>Irányító szervi támogatás (intézményfinanszírozás) felhalmozás</t>
  </si>
  <si>
    <t xml:space="preserve">BEVÉTELEK ÖSSZESEN: </t>
  </si>
  <si>
    <t>KÖLTSÉGVETÉSI BEVÉTELEK ÖSSZESEN</t>
  </si>
  <si>
    <t>Irányító szervi támogatás (intézményfinanszírozás)</t>
  </si>
  <si>
    <t xml:space="preserve">Finanszírozási bevételek </t>
  </si>
  <si>
    <t>ÖSSZESEN</t>
  </si>
  <si>
    <t>1.16.</t>
  </si>
  <si>
    <t>2.14.</t>
  </si>
  <si>
    <t>Kötelezően vállalt feladatok bevételei, kiadásai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</si>
  <si>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</si>
  <si>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</si>
  <si>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</si>
  <si>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</si>
  <si>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</si>
  <si>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</si>
  <si>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</si>
  <si>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</si>
  <si>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</si>
  <si>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</si>
  <si>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</si>
  <si>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</si>
  <si>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</si>
  <si>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</si>
  <si>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</si>
  <si>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</si>
  <si>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</si>
  <si>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</si>
  <si>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</si>
  <si>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kötelezettségeinek bemutatása</t>
  </si>
  <si>
    <t>MEGNEVEZÉS</t>
  </si>
  <si>
    <t>sor-     szám</t>
  </si>
  <si>
    <t>Saját bevétel és adósságot keletkeztető ügyletből eredő fizetési kötelezettség összegei</t>
  </si>
  <si>
    <t>(3+4+5+6)</t>
  </si>
  <si>
    <t>Osztalék, koncessziós díjak, hozam</t>
  </si>
  <si>
    <t>Tárgyi eszköz, immateriális javak, vagyoni értékű jogok értékesítése, vagyonhasznosításból származó bevétel</t>
  </si>
  <si>
    <t>Kezességvállalással kapcs. megtérülés</t>
  </si>
  <si>
    <t>Saját bevételek (01+…+07)*</t>
  </si>
  <si>
    <t>Saját bevételek (08) 50%-a</t>
  </si>
  <si>
    <t>Előző év(ek)ben keletkezett tárgyévi fizetési kötelezettség (11+…+17)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</si>
  <si>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</si>
  <si>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</si>
  <si>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</si>
  <si>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</si>
  <si>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</si>
  <si>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</si>
  <si>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(19+…+25)</t>
  </si>
  <si>
    <t>Fizetési kötelezettség összesen (10+18)**</t>
  </si>
  <si>
    <t>Fizetési kötelezettséggel csökkentett saját bevétel (09-26)</t>
  </si>
  <si>
    <t>*    Az adósságot keletkeztető ügyletekhez történő hozzájárulás részletes szabályairól szóló 353/2011. (XII.30.) Kormányrendelet 2. § alapján</t>
  </si>
  <si>
    <t>** Magyarország gazdasági stabilitásáról szóló 2011. évi CXCIV. törvény 3. § (1) bekezdése alapján</t>
  </si>
  <si>
    <t>49.</t>
  </si>
  <si>
    <t xml:space="preserve">Összesen </t>
  </si>
  <si>
    <t xml:space="preserve">             Meglévő részesedések növeléséhez kapcsolódó kiadások</t>
  </si>
  <si>
    <t>1.3.-ből EU-s forrásból megvalósuló dologi kiadás</t>
  </si>
  <si>
    <t xml:space="preserve">      - Lakástámogatás</t>
  </si>
  <si>
    <t>Jövedelemadók</t>
  </si>
  <si>
    <t>18</t>
  </si>
  <si>
    <t>10</t>
  </si>
  <si>
    <t>11</t>
  </si>
  <si>
    <t>12</t>
  </si>
  <si>
    <t>13</t>
  </si>
  <si>
    <t>14</t>
  </si>
  <si>
    <t>15</t>
  </si>
  <si>
    <t>16</t>
  </si>
  <si>
    <t>17</t>
  </si>
  <si>
    <t xml:space="preserve"> - ebből társadalombiztosítási alaptól támogatás</t>
  </si>
  <si>
    <t xml:space="preserve">Felhalmozási bevételek </t>
  </si>
  <si>
    <t xml:space="preserve">Működési célú támogatások államháztartáson belülről </t>
  </si>
  <si>
    <t>1.1.1.</t>
  </si>
  <si>
    <t>1.1.2.</t>
  </si>
  <si>
    <t>1.1.3.</t>
  </si>
  <si>
    <t>1.1.4.</t>
  </si>
  <si>
    <t>1.1.5.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</si>
  <si>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</si>
  <si>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</si>
  <si>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</si>
  <si>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</si>
  <si>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</si>
  <si>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</si>
  <si>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</si>
  <si>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</si>
  <si>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</si>
  <si>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</si>
  <si>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2.1.1.</t>
  </si>
  <si>
    <t>2.1.2.</t>
  </si>
  <si>
    <t>2.1.3.</t>
  </si>
  <si>
    <t>2.2.1.</t>
  </si>
  <si>
    <t>2.2.2.</t>
  </si>
  <si>
    <t>2.2.3.</t>
  </si>
  <si>
    <t>4.1</t>
  </si>
  <si>
    <t>Működési kiadások(1.1+…+1.5.)</t>
  </si>
  <si>
    <t>KÖLTSÉGVETÉSI KIADÁSOK ÖSSZESEN:</t>
  </si>
  <si>
    <t>Működési kiadások(1.1+…+1.16.)</t>
  </si>
  <si>
    <t>2.4.-ból EU-s forrásból megvalósuló felújítás</t>
  </si>
  <si>
    <t>a 2.6-ből    - Garancia- és kezességvállalából kifizetés ÁH-n belülre</t>
  </si>
  <si>
    <t>2.15.</t>
  </si>
  <si>
    <t xml:space="preserve">Felhalmozási célú támogatások államháztartáson belülről </t>
  </si>
  <si>
    <t xml:space="preserve">Költségvetési bevételek összesen </t>
  </si>
  <si>
    <t>Működési kiadások</t>
  </si>
  <si>
    <t>Felhalmozási kiadások</t>
  </si>
  <si>
    <t>1.1.6.</t>
  </si>
  <si>
    <t xml:space="preserve"> - ebből elkülített állami pénzalaptól támogatás</t>
  </si>
  <si>
    <t>2.1.4.</t>
  </si>
  <si>
    <t>Működési kiadások (1.1+…+1.5.)</t>
  </si>
  <si>
    <t>Felhalmozási kiadások (2.1.+…+2.3.)</t>
  </si>
  <si>
    <t>1.1.7.</t>
  </si>
  <si>
    <t xml:space="preserve"> - ebből helyi önkormányzattól támogatás</t>
  </si>
  <si>
    <t>1.1.8.</t>
  </si>
  <si>
    <t xml:space="preserve"> - ebből társulások és költségvetési szervek támogatása</t>
  </si>
  <si>
    <t xml:space="preserve"> - ebből elkülönített állami pénzalaptól támogatás</t>
  </si>
  <si>
    <t>Önkormányzatok egyes köznevelési feladatainak támogatás</t>
  </si>
  <si>
    <t>Helyi önkormányzatok kiegészítő támogatásaai</t>
  </si>
  <si>
    <t>1.1.9.</t>
  </si>
  <si>
    <t>1.1.10.</t>
  </si>
  <si>
    <t>1.1.11.</t>
  </si>
  <si>
    <t>1.1.12.</t>
  </si>
  <si>
    <t>1.1.13.</t>
  </si>
  <si>
    <t>1.1.14.</t>
  </si>
  <si>
    <t>1.1.15.</t>
  </si>
  <si>
    <t xml:space="preserve"> - ebből egyéb fejezeti kezelésű támogatás</t>
  </si>
  <si>
    <t>1.1.16.</t>
  </si>
  <si>
    <t xml:space="preserve"> - ebből központi ktgvetési támogatás</t>
  </si>
  <si>
    <t>2.1.1</t>
  </si>
  <si>
    <t xml:space="preserve">Felhalmozási célú visszatérítendő támogatások, kölcsönök visszatérülése </t>
  </si>
  <si>
    <t>2.1.5.</t>
  </si>
  <si>
    <t xml:space="preserve"> - ebből fejezeti kezelésű támogatás</t>
  </si>
  <si>
    <t>2.1.6.</t>
  </si>
  <si>
    <t xml:space="preserve"> - ebből társulástól felhalmozási támogatás</t>
  </si>
  <si>
    <t>1.2.1.</t>
  </si>
  <si>
    <t>1.2.2.</t>
  </si>
  <si>
    <t>1.2.3.</t>
  </si>
  <si>
    <t>1.2.4.</t>
  </si>
  <si>
    <t>1.2.5.</t>
  </si>
  <si>
    <t>1.2.6.</t>
  </si>
  <si>
    <t>1.2.7.</t>
  </si>
  <si>
    <t>1.4.1.</t>
  </si>
  <si>
    <t>1.4.2.</t>
  </si>
  <si>
    <t>2.3.1.</t>
  </si>
  <si>
    <t>2.3.2.</t>
  </si>
  <si>
    <t>Hitel-, kölcsönfelvétel államháztartáson kívülről  (4.1.+4.3.)</t>
  </si>
  <si>
    <t>Belföldi értékpapírok bevételei (5.1. +…+ 5.4.)</t>
  </si>
  <si>
    <t xml:space="preserve">    7.</t>
  </si>
  <si>
    <t xml:space="preserve"> 8.</t>
  </si>
  <si>
    <t xml:space="preserve">    8.1.</t>
  </si>
  <si>
    <t xml:space="preserve">    8.2.</t>
  </si>
  <si>
    <t xml:space="preserve">    8.3.</t>
  </si>
  <si>
    <t xml:space="preserve">    8.4.</t>
  </si>
  <si>
    <t>FINANSZÍROZÁSI BEVÉTELEK ÖSSZESEN: (4. + … +8.)</t>
  </si>
  <si>
    <t>BEVÉTELEK ÖSSZESEN: (3+9)</t>
  </si>
  <si>
    <t>KÖLTSÉGVETÉSI KIADÁSOK ÖSSZESEN (1+2)</t>
  </si>
  <si>
    <t>Felhalmozási kiadások (2.1+…+2.15)</t>
  </si>
  <si>
    <t>Hitel-, kölcsöntörlesztés államháztartáson kívülre (4.1.+…+4.3.)</t>
  </si>
  <si>
    <t>Belföldi értékpapírok kiadásai (5.1.+…+5.4.)</t>
  </si>
  <si>
    <t>Belföldi finanszírozás kiadásai (6.1.+…+6.4.)</t>
  </si>
  <si>
    <t>FINANSZÍROZÁSI KIADÁSOK ÖSSZESEN (4.+…+8.)</t>
  </si>
  <si>
    <t>KIADÁSOK ÖSSZESEN: (3.+8.)</t>
  </si>
  <si>
    <t>Költségvetési hiány, többlet ( költségvetési bevételek 3. sor - költségvetési kiadások 3. sor) (+/-)</t>
  </si>
  <si>
    <t>Finanszírozási bevételek, kiadások egyenlege (finanszírozási bevételek 9. sor - finanszírozási kiadások 8. sor) (+/-)</t>
  </si>
  <si>
    <t xml:space="preserve">  Általános tartalék</t>
  </si>
  <si>
    <t xml:space="preserve">   Céltartalék</t>
  </si>
  <si>
    <t xml:space="preserve">KÖLTSÉGVETÉSI KIADÁSOK ÖSSZESEN </t>
  </si>
  <si>
    <t>5.-ből EU-s támogatás</t>
  </si>
  <si>
    <t xml:space="preserve">   Működési kiadások</t>
  </si>
  <si>
    <t xml:space="preserve">   Felhalmozási kiadások </t>
  </si>
  <si>
    <t xml:space="preserve">   Felhalmozási kiadások</t>
  </si>
  <si>
    <t>2.2.4.</t>
  </si>
  <si>
    <t>* az intézményben államigazgatási feladatok nem találhatók</t>
  </si>
  <si>
    <t>Államigazgatási feladatok bevételei, kiadása</t>
  </si>
  <si>
    <t>Államigazgatási feladatok bevételei, kiadásai</t>
  </si>
  <si>
    <t xml:space="preserve">KÖLTSÉGVETÉSI BEVÉTELEK ÖSSZESEN: </t>
  </si>
  <si>
    <t>FINANSZÍROZÁSI KIADÁSOK ÖSSZESEN:</t>
  </si>
  <si>
    <t xml:space="preserve">FINANSZÍROZÁSI KIADÁSOK ÖSSZESEN: </t>
  </si>
  <si>
    <t>Hitel-, kölcsöntörlesztés államháztartáson kívülre (4.1. + … + 4.3.)</t>
  </si>
  <si>
    <t>Maradvány igénybevétele (6.1. + 6.2.)</t>
  </si>
  <si>
    <t>Belföldi finanszírozás bevételei (7.1. + … + 7.3.)</t>
  </si>
  <si>
    <t>Külföldi finanszírozás bevételei (8.1.+…8.4.)</t>
  </si>
  <si>
    <t>Belföldi értékpapírok kiadásai (5.1. + … + 5.4.)</t>
  </si>
  <si>
    <t>Belföldi finanszírozás kiadásai (6.1. + … + 6.4.)</t>
  </si>
  <si>
    <t>Külföldi finanszírozás kiadásai (7.1. + … + 7.4.)</t>
  </si>
  <si>
    <t>KIADÁSOK ÖSSZESEN: (4+8)</t>
  </si>
  <si>
    <t>19</t>
  </si>
  <si>
    <t xml:space="preserve">      - Egyéb felhalmozási célú támogatások államháztartáson kívülre </t>
  </si>
  <si>
    <t>2.1.7.</t>
  </si>
  <si>
    <t>2.1.8.</t>
  </si>
  <si>
    <t>Elszámolásból származó bevételek</t>
  </si>
  <si>
    <t>Biztosító által fizetett kártérítés</t>
  </si>
  <si>
    <t>1.3.12.</t>
  </si>
  <si>
    <t>teljesítés %</t>
  </si>
  <si>
    <t>Biztosító által fizetettkártérítés</t>
  </si>
  <si>
    <t>2015. évi átlagos statisztikai állományi létszám (fő)</t>
  </si>
  <si>
    <t>Részesedések értékesítése</t>
  </si>
  <si>
    <t>teljesítés  %</t>
  </si>
  <si>
    <t>PÉNZESZKÖZÖK VÁLTOZÁSÁNAK LEVEZETÉSE</t>
  </si>
  <si>
    <t xml:space="preserve">Pénzkészlet január 1-jén      </t>
  </si>
  <si>
    <t> Bankszámlák egyenlege</t>
  </si>
  <si>
    <t> Pénztárak és betétkönyvek egyenlege</t>
  </si>
  <si>
    <t>Bevételek   ( + )</t>
  </si>
  <si>
    <t>Előző évi költségvetési maradvány igénybevétele ( - )</t>
  </si>
  <si>
    <t>Kiadások    ( - )</t>
  </si>
  <si>
    <t>Kötelezettségek, követelések sajátos elszámolásai ( + )</t>
  </si>
  <si>
    <t>Záró pénzkészlet december 31-én</t>
  </si>
  <si>
    <t xml:space="preserve">      Az önkormányzat által felvett hitelállomány alakulása lejárat és eszközök</t>
  </si>
  <si>
    <t>szerinti bontásban</t>
  </si>
  <si>
    <t>ezer Forintban</t>
  </si>
  <si>
    <t>sorszám</t>
  </si>
  <si>
    <t xml:space="preserve">                    Hitel jellege</t>
  </si>
  <si>
    <t>felvétel</t>
  </si>
  <si>
    <t>lejárat</t>
  </si>
  <si>
    <t>Hitelállomány dec.31-én</t>
  </si>
  <si>
    <t>éve</t>
  </si>
  <si>
    <t>Rövid lejáratú</t>
  </si>
  <si>
    <t>Hosszú lejáratú</t>
  </si>
  <si>
    <t>Összesen (1+2)</t>
  </si>
  <si>
    <t xml:space="preserve">      Az önkormányzat által felvett kölcsönállomány alakulása lejárat és eszközök</t>
  </si>
  <si>
    <t xml:space="preserve">                    Kölcsön jellege</t>
  </si>
  <si>
    <t xml:space="preserve">      Az önkormányzat által nyújtott hitel  alakulása lejárat és eszközök</t>
  </si>
  <si>
    <t xml:space="preserve">                    Hitel</t>
  </si>
  <si>
    <t xml:space="preserve">              Hitelállomány dec. 31-én</t>
  </si>
  <si>
    <t>nyújt.éve</t>
  </si>
  <si>
    <t xml:space="preserve">      Az önkormányzat által nyújtott  kölcsön és követelések  alakulása lejárat és eszközök</t>
  </si>
  <si>
    <t xml:space="preserve">                           Kölcsön</t>
  </si>
  <si>
    <t>kölcsön</t>
  </si>
  <si>
    <t xml:space="preserve">                     Kölcsönállomány dec. 31-én</t>
  </si>
  <si>
    <t>Rövid lejáratú kölcsön</t>
  </si>
  <si>
    <t>Hosszú lejáratú kölcsön</t>
  </si>
  <si>
    <t>Adósságkezelés</t>
  </si>
  <si>
    <t>2000.</t>
  </si>
  <si>
    <t>Összesen (1+3+9)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</si>
  <si>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</si>
  <si>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</si>
  <si>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</si>
  <si>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</si>
  <si>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</si>
  <si>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</si>
  <si>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</si>
  <si>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</si>
  <si>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</si>
  <si>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</si>
  <si>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</si>
  <si>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</si>
  <si>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</si>
  <si>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</si>
  <si>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</si>
  <si>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</si>
  <si>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</si>
  <si>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</si>
  <si>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</si>
  <si>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</si>
  <si>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</si>
  <si>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</si>
  <si>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</si>
  <si>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</si>
  <si>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</si>
  <si>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</si>
  <si>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</si>
  <si>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</si>
  <si>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</si>
  <si>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</si>
  <si>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</si>
  <si>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KIMUTATÁS</t>
  </si>
  <si>
    <t>Sorszám</t>
  </si>
  <si>
    <t>Támogatott szervezet neve</t>
  </si>
  <si>
    <t xml:space="preserve">Támogatás célja </t>
  </si>
  <si>
    <t>Kapott összeg</t>
  </si>
  <si>
    <t>Összevont könyvviteli mérleg</t>
  </si>
  <si>
    <t>Előző év</t>
  </si>
  <si>
    <t>Tárgy év</t>
  </si>
  <si>
    <t>Változás %</t>
  </si>
  <si>
    <t xml:space="preserve">A </t>
  </si>
  <si>
    <t xml:space="preserve">A/ I. Immateriális javak </t>
  </si>
  <si>
    <t>01.</t>
  </si>
  <si>
    <t>A/II. Tárgyi eszközök (03+08+13+18+23)</t>
  </si>
  <si>
    <t>02.</t>
  </si>
  <si>
    <t>A/III. Befektetett pénzügyi eszközök értékhelyesbítése (40+41+42+43)</t>
  </si>
  <si>
    <t>03.</t>
  </si>
  <si>
    <t>04.</t>
  </si>
  <si>
    <t xml:space="preserve">A) NEMZETI VAGYONBA TARTOZÓ BEFEKTETETT ESZKÖZÖK 
</t>
  </si>
  <si>
    <t>05.</t>
  </si>
  <si>
    <t>B/I. Készletek</t>
  </si>
  <si>
    <t>06.</t>
  </si>
  <si>
    <t>B/II. Értékpapírok</t>
  </si>
  <si>
    <t>07.</t>
  </si>
  <si>
    <t xml:space="preserve">B) NEMZETI VAGYONBA TARTOZÓ FORGÓESZKÖZÖK </t>
  </si>
  <si>
    <t>08.</t>
  </si>
  <si>
    <t>C/I. Hosszú lejáratú betétek</t>
  </si>
  <si>
    <t>09.</t>
  </si>
  <si>
    <t>C/II. Pénztárak, csekkek, betétkönyvek</t>
  </si>
  <si>
    <t>C/III. Forintszámlák, devizaszámlák</t>
  </si>
  <si>
    <t>C/IV. Devizaszámlák</t>
  </si>
  <si>
    <t>C/IV. Idegen pénzeszközök</t>
  </si>
  <si>
    <t xml:space="preserve">C) PÉNZESZKÖZÖK </t>
  </si>
  <si>
    <t>D/I. Költségvetési évben esedékes követelések</t>
  </si>
  <si>
    <t>D/II. Költségvetési évet követően esedékes követelések</t>
  </si>
  <si>
    <t>D/III. Követelés jellegű sajátos elszámolások</t>
  </si>
  <si>
    <t>D) KÖVETELÉSEK</t>
  </si>
  <si>
    <t xml:space="preserve">E) EGYÉB SAJÁTOS ESZKÖZOLDALI ELSZÁMOLÁSOK </t>
  </si>
  <si>
    <t>F) AKTÍV IDŐBELI ELHATÁROLÁSOK</t>
  </si>
  <si>
    <t xml:space="preserve">ESZKÖZÖK ÖSSZESEN  </t>
  </si>
  <si>
    <t>G/I. Nemzeti vagyon induláskori értéke</t>
  </si>
  <si>
    <t>G/II. Nemzeti vagyon változásai</t>
  </si>
  <si>
    <t>G/III. Egyéb eszközök induláskori értéke és változásai</t>
  </si>
  <si>
    <t>G/IV. Felhalmozott eredmény</t>
  </si>
  <si>
    <t>G/V. Eszközök értékhelyesbítésének forrása</t>
  </si>
  <si>
    <t>G/VI. Mérleg szerinti eredmény</t>
  </si>
  <si>
    <t xml:space="preserve">G) SAJÁT TŐKE </t>
  </si>
  <si>
    <t>H/I. Költségvetési évben esedékes kötelezettségek</t>
  </si>
  <si>
    <t>H/II. Költségvetési évet követően esedékes kötelezettségek</t>
  </si>
  <si>
    <t>H/III. Kötelezettség jellegű sajátos elszámolások</t>
  </si>
  <si>
    <t xml:space="preserve">H) KÖTELEZETTSÉGEK </t>
  </si>
  <si>
    <t>I) EGYÉB SAJÁTOS FORRÁSOLDALI ELSZÁMOLÁSOK</t>
  </si>
  <si>
    <t>J) KINCSTÁRI SZÁMLAVEZETÉSSEL KAPCSOLATOS ELSZÁMOLÁSOK</t>
  </si>
  <si>
    <t>J) PASSZÍV IDŐBELI ELHATÁROLÁSOK</t>
  </si>
  <si>
    <t xml:space="preserve">FORRÁSOK ÖSSZESEN  </t>
  </si>
  <si>
    <t>ESZKÖZÖK</t>
  </si>
  <si>
    <t>Tárgyév</t>
  </si>
  <si>
    <t xml:space="preserve"> I. Immateriális javak </t>
  </si>
  <si>
    <t>II. Tárgyi eszközök</t>
  </si>
  <si>
    <t xml:space="preserve">1. Ingatlanok és kapcsolódó vagyoni értékű jogok   </t>
  </si>
  <si>
    <t>1.1. Forgalomképtelen ingatlanok és kapcsolódó vagyoni értékű jogok</t>
  </si>
  <si>
    <t>1.2. Nemzetgazdasági szempontból kiemelt jelentőségű ingatlanok és kapcsolódó vagyoni értékű jogok</t>
  </si>
  <si>
    <t>1.3. Korlátozottan forgalomképes ingatlanok és kapcsolódó vagyoni értékű jogok</t>
  </si>
  <si>
    <t>1.4. Üzleti ingatlanok és kapcsolódó vagyoni értékű jogok</t>
  </si>
  <si>
    <t xml:space="preserve">2. Gépek, berendezések, felszerelések, járművek 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</si>
  <si>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</si>
  <si>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</si>
  <si>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</si>
  <si>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</si>
  <si>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 xml:space="preserve">3. Tenyészállatok </t>
  </si>
  <si>
    <t xml:space="preserve">4. Beruházások, felújítások 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</si>
  <si>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</si>
  <si>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</si>
  <si>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</si>
  <si>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</si>
  <si>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 xml:space="preserve">5. Tárgyi eszközök értékhelyesbítése </t>
  </si>
  <si>
    <t>III. Befektetett pénzügyi eszközök</t>
  </si>
  <si>
    <t xml:space="preserve">1. Tartós részesedések 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</si>
  <si>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</si>
  <si>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</si>
  <si>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</si>
  <si>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</si>
  <si>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 xml:space="preserve">2. Tartós hitelviszonyt megtestesítő értékpapírok 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</si>
  <si>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</si>
  <si>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</si>
  <si>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</si>
  <si>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</si>
  <si>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 xml:space="preserve">3. Befektetett pénzügyi eszközök értékhelyesbítése </t>
  </si>
  <si>
    <t>IV. Koncesszióba, vagyonkezelésbe adott eszközök</t>
  </si>
  <si>
    <t xml:space="preserve">A) NEMZETI VAGYONBA TARTOZÓ BEFEKTETETT ESZKÖZÖK 
     </t>
  </si>
  <si>
    <t>I. Készletek</t>
  </si>
  <si>
    <t>II. Értékpapírok</t>
  </si>
  <si>
    <t>I. Lekötött bankbetétek</t>
  </si>
  <si>
    <t>II. Pénztárak, csekkek, betétkönyvek</t>
  </si>
  <si>
    <t>III. Forintszámlák</t>
  </si>
  <si>
    <t>IV. Devizaszámlák</t>
  </si>
  <si>
    <t>I. Költségvetési évben esedékes követelések</t>
  </si>
  <si>
    <t>II. Költségvetési évet követően esedékes követelések</t>
  </si>
  <si>
    <t>III. Követelés jellegű sajátos elszámolások</t>
  </si>
  <si>
    <t xml:space="preserve">D) KÖVETELÉSEK </t>
  </si>
  <si>
    <t>VAGYONKIMUTATÁS
a könyvviteli mérlegben értékkel szereplő forrásokról</t>
  </si>
  <si>
    <t>FORRÁSOK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</si>
  <si>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</si>
  <si>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</si>
  <si>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</si>
  <si>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</si>
  <si>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</si>
  <si>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</si>
  <si>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</si>
  <si>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</si>
  <si>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</si>
  <si>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Mennyiség
(db)</t>
  </si>
  <si>
    <t>Államháztartáson belüli vagyonkezelésbe adott eszközök</t>
  </si>
  <si>
    <t>MARADVÁNYKIMUTATÁS</t>
  </si>
  <si>
    <t>Sor- szám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</si>
  <si>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</si>
  <si>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</si>
  <si>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</si>
  <si>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</si>
  <si>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</si>
  <si>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</si>
  <si>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</si>
  <si>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</si>
  <si>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</si>
  <si>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</si>
  <si>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</si>
  <si>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</si>
  <si>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</si>
  <si>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</si>
  <si>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</si>
  <si>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</si>
  <si>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</si>
  <si>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</si>
  <si>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</si>
  <si>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</si>
  <si>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Költségvetési szerv neve</t>
  </si>
  <si>
    <t>Költségvetési maradvány összege</t>
  </si>
  <si>
    <t>Elvonás
(-)</t>
  </si>
  <si>
    <t>Költségvetési maradvány többlet( + )</t>
  </si>
  <si>
    <t>Intézményt megillető maradvány</t>
  </si>
  <si>
    <t>Jóváhagyott</t>
  </si>
  <si>
    <t>Társaság megnevezése</t>
  </si>
  <si>
    <t>alaptőke, jegyzett tőke</t>
  </si>
  <si>
    <t>önkormányzat részesedése</t>
  </si>
  <si>
    <t>saját tőke</t>
  </si>
  <si>
    <t>saját tőke aránya a jegyzett tőkéhez</t>
  </si>
  <si>
    <t>önkormányzati részesedés bekerülési értéke</t>
  </si>
  <si>
    <t>értékvesztés</t>
  </si>
  <si>
    <t>Mezőföldi Regionális Víziközmű Kft.</t>
  </si>
  <si>
    <t>Összevont eredménykimutatás</t>
  </si>
  <si>
    <t>04 Saját termelésű készletek állományváltozása</t>
  </si>
  <si>
    <t>05 Saját előállítású eszközök aktivált értéke</t>
  </si>
  <si>
    <t>06 Központi működési célú támogatások eredményszemléletű bevételei</t>
  </si>
  <si>
    <t>07 Egyéb működési célú támogatások eredményszemléletű bevételei</t>
  </si>
  <si>
    <t>Kötelezettség-vállalással terhelt maradvány</t>
  </si>
  <si>
    <t>Szabad maradvány</t>
  </si>
  <si>
    <t>H</t>
  </si>
  <si>
    <t>Nagymányok Város tulajdonában álló gazdálkodó szervezetek  részesedésének alakulása</t>
  </si>
  <si>
    <t>Nagymányok Város Önkormányzata</t>
  </si>
  <si>
    <t>Nagymányoki Polgármesteri Hivatal</t>
  </si>
  <si>
    <t>Nagymányoki Pitypang Óvoda</t>
  </si>
  <si>
    <t>Nagymányoki Közművelődési Központ</t>
  </si>
  <si>
    <t>Működési támogatás</t>
  </si>
  <si>
    <t>Nagymányoki Sportegyesület</t>
  </si>
  <si>
    <t>Nagymányoki Polgárőr Egyesület</t>
  </si>
  <si>
    <t>Önkéntes Tüzoltó Egyesület Nagymányok</t>
  </si>
  <si>
    <t>Éves létszám alakulás önállóan működő szervenként</t>
  </si>
  <si>
    <t xml:space="preserve">Irányító szervi támogatás (intézményfinanszírozás) </t>
  </si>
  <si>
    <t>Nagymányok Város Önkormányzata adósságot keletkeztető ügyleteiből eredő fizetési</t>
  </si>
  <si>
    <t>Nagymányok Város Önkormányzata saját bevételeinek részletezése az adósságot keletkeztető ügyletből származó tárgyévi fizetési kötelezettség megállapításához</t>
  </si>
  <si>
    <t>adatok forintban</t>
  </si>
  <si>
    <t>Nagymányok Város Önkormányzata Európai uniós támogatással megvalósuló projektek
bevételei, kiadásai, hozzájárulások</t>
  </si>
  <si>
    <t>Nagymányok Város Önkormányzata fejezeti kezelésű támogatásai és kiadásai</t>
  </si>
  <si>
    <t>Jogcím</t>
  </si>
  <si>
    <t>I. Helyi önkormányzatok működésének általános támogatása</t>
  </si>
  <si>
    <t>II. Önkormányzat egyes köznevelési feladatainak támogatása</t>
  </si>
  <si>
    <t>III.2.  A települési önkormányzatok szociális feladatainak támogatása</t>
  </si>
  <si>
    <t>III.5. Gyermekétkeztetés támogatása</t>
  </si>
  <si>
    <t>III. Önkormányzat szociális, gyermekjóléti és gyermekétkeztetési feladatainak támogatása</t>
  </si>
  <si>
    <t>IV.1.d. Önkormányzat nyilvános könyvtári és a közművelődési feladatok támogatása</t>
  </si>
  <si>
    <t>IV. Önkormányzat nyilvános könyvtári és a közművelődési feladatok támogatása</t>
  </si>
  <si>
    <t>II. Kiegészítő támogatás és egyéb kötött felhasználású támogatás</t>
  </si>
  <si>
    <t>0-ig leírt immateriális javak</t>
  </si>
  <si>
    <t>0-ig leírt immateriális javak összesen</t>
  </si>
  <si>
    <t>0-ig leírt forgalomképes épületek</t>
  </si>
  <si>
    <t>0-ig leírt korlátozottan forgalomképes épületek</t>
  </si>
  <si>
    <t>0-ig leírt ingatlanok összesen</t>
  </si>
  <si>
    <t>0-ig leírt gépek, berendezések</t>
  </si>
  <si>
    <t>0-ig leírt gépek berendezések összesen</t>
  </si>
  <si>
    <t>0-ig leírt járművek</t>
  </si>
  <si>
    <t>0-ig leírt járművek összesen</t>
  </si>
  <si>
    <t>0-ig leírt befektetett eszközök összesen</t>
  </si>
  <si>
    <t>0-s számla osztályban szereplő eszközök összesen</t>
  </si>
  <si>
    <t>Könyvtári könyvállomány</t>
  </si>
  <si>
    <t>Gyűjtemény összesen</t>
  </si>
  <si>
    <t>Nagymányok Város Önkormányzata beruházási (felhalmozási) kiadások előirányzatai beruházásonként és felújításonként</t>
  </si>
  <si>
    <t>6.1  tájékoztató tábla</t>
  </si>
  <si>
    <t>7.1 tájékoztató tábla</t>
  </si>
  <si>
    <t xml:space="preserve"> - ebből központi kezelésű előirányzat</t>
  </si>
  <si>
    <t xml:space="preserve"> </t>
  </si>
  <si>
    <t>Kötelező feladat bevétel, kiadás</t>
  </si>
  <si>
    <t>Biztosító által fizetett kártérÍtés</t>
  </si>
  <si>
    <t>Rászoruló gyermekek szünidei étkeztetése</t>
  </si>
  <si>
    <t>Forintban !</t>
  </si>
  <si>
    <t xml:space="preserve"> Forintban !</t>
  </si>
  <si>
    <t>Forintban!</t>
  </si>
  <si>
    <t>Nagymányok Város Önkormányzata 2017. évi állami támogatása</t>
  </si>
  <si>
    <t>Adatok: forintban!</t>
  </si>
  <si>
    <t>TOP-1.1.3-15-TL1-2016-00003 Helyi piac kialakítása Nagymányokon</t>
  </si>
  <si>
    <t>TOP-3.2.1-15-TL1-2016-00003 Önkormányzati épületek energetika korszerűsítése Nagymányokon</t>
  </si>
  <si>
    <t>EFOP-4.1.7-16-2017-00010 A közösségi művelődési intézményrendszer tanulást segítő infrastrukturális fejlesztése Nagymányokon - műv ház felújítás</t>
  </si>
  <si>
    <t>ft</t>
  </si>
  <si>
    <t>KÖFOP-1.2.1-VEKOP-16-2016-00352 Nagymányok Község Önkormányzata ASP Központhoz való csatlakozása</t>
  </si>
  <si>
    <t>Előző évi maradvány</t>
  </si>
  <si>
    <t>Beruházások, beszerzések, felújítások</t>
  </si>
  <si>
    <t>Forintban</t>
  </si>
  <si>
    <t xml:space="preserve"> forintban!</t>
  </si>
  <si>
    <t>2020
után</t>
  </si>
  <si>
    <t>ÁFA</t>
  </si>
  <si>
    <t>Beruházás összesen</t>
  </si>
  <si>
    <t>Összeg  ( Ft )</t>
  </si>
  <si>
    <t>Összeg Ft</t>
  </si>
  <si>
    <t>KONSZOLIDÁLT ÖSSZEG Ft</t>
  </si>
  <si>
    <t>A Nagymányoki Közművelődési Központ 2018. évi költségvetése előirányzat csoportonként, kiemelt előirányzatonként</t>
  </si>
  <si>
    <t>2018. évi átlagos statisztikai állományi létszám (fő)</t>
  </si>
  <si>
    <t>2018. évi eredeti ei.</t>
  </si>
  <si>
    <t>2018. évi módosított ei.</t>
  </si>
  <si>
    <t>2018. évi teljesítés</t>
  </si>
  <si>
    <t>A Nagymányoki Közművelődési Központ 2018. évi költségvetés bevételei és kiadásai előirányzat csoportok és kiemelt előirányzatok szerinti bontásban önkéntvállalt feladatok szerint csoportosítva</t>
  </si>
  <si>
    <t>A Nagymányoki Pitypang Óvoda 2018. évi költségvetése előirányzat csoportonként, kiemelt előirányzatonként</t>
  </si>
  <si>
    <t>A Nagymányoki Pitypang Óvoda 2018. évi költségvetés bevételei és kiadásai előirányzat csoportok és kiemelt előirányzatok szerinti bontásban kötelező feladatok szerint csoportosítva</t>
  </si>
  <si>
    <t xml:space="preserve"> forintban !</t>
  </si>
  <si>
    <t>A Nagymányoki Polgármesteri Hivatal 2018. évi költségvetése előirányzat csoportonként, kiemelt előirányzatonként</t>
  </si>
  <si>
    <t xml:space="preserve">2018. évi átlagos statisztikai állományi létszám </t>
  </si>
  <si>
    <t>A Nagymányoki Polgármesteri Hivatal  2018. évi költségvetés bevételei és kiadásai előirányzat csoportok és kiemelt előirányzatok szerinti bontásban kötelező feladatok szerint csoportosítva</t>
  </si>
  <si>
    <t>A Nagymányoki Polgármesteri Hivatal  2018. évi költségvetés bevételei és kiadásai előirányzat csoportok és kiemelt előirányzatok szerinti bontásban önként vállalt feladatok szerint csoportosítva</t>
  </si>
  <si>
    <t>A Nagymányoki Polgármesteri Hivatal  2018. évi költségvetés bevételei és kiadásai előirányzat csoportok és kiemelt előirányzatok szerinti bontásban államigazgatási feladatok szerint csoportosítva</t>
  </si>
  <si>
    <t>9.2.3. melléklet /2019. (.) önkormányzati rendelethez</t>
  </si>
  <si>
    <t>2018 évi eredeti ei.</t>
  </si>
  <si>
    <t>Nagymányok Város Önkormányzata 2018. évi költségvetése előirányzat csoportonként, kiemelt előirányzatonként</t>
  </si>
  <si>
    <t>9.1.2. melléklet  az /2019. (.)  önkormányzati rendelethez</t>
  </si>
  <si>
    <t>Nagymányok Város Önkormányzata 2018. évi költségvetés bevételei és kiadásai előirányzat csoportok és kiemelt előirányzatok szerinti bontásban államigazgatási feladatok szerint csoportosítva</t>
  </si>
  <si>
    <t xml:space="preserve">Nagymányok Város Önkormányzata 2018. évi költségvetésének államigazgatási feladatainak mérlege                </t>
  </si>
  <si>
    <t xml:space="preserve"> forintban</t>
  </si>
  <si>
    <t xml:space="preserve">Nagymányok Város Önkormányzata 2018. évi költségvetésének önként vállalt feladatainak mérlege                </t>
  </si>
  <si>
    <t xml:space="preserve">Nagymányok Város Önkormányzata 2018 költségvetésének kötelező feladatainak mérlege                </t>
  </si>
  <si>
    <t>forintban</t>
  </si>
  <si>
    <t xml:space="preserve">Nagymányok Város Önkormányzata 2018. évi költségvetésének összevont mérlege                         </t>
  </si>
  <si>
    <t>Államháztartáson belüli megelőlegezés</t>
  </si>
  <si>
    <t>Nagymányok Város Önkormányzata 2018. évi adósságot keletkeztető fejlesztési céljai</t>
  </si>
  <si>
    <t>forintban!</t>
  </si>
  <si>
    <t>Nagymányok Város Önkormányzata beruházási (felhalmozási) kiadások előirányzatai  felújításonként</t>
  </si>
  <si>
    <t>2018.        eredeti ei.</t>
  </si>
  <si>
    <t>2018.     módosított ei.</t>
  </si>
  <si>
    <t xml:space="preserve">  forintban !</t>
  </si>
  <si>
    <t>2018. előtti kifizetés</t>
  </si>
  <si>
    <t>Nagymányok Város Önkormányzatának és költségvetési intézményeinek 2018. évi átlagos statisztikai létszáma</t>
  </si>
  <si>
    <t>Nagymányoki Pitypang Óvoda és Bölcsöde</t>
  </si>
  <si>
    <t>I. A 2018. évi általános működés és ágazati feladatok támogatásának alakulása jogcímenként</t>
  </si>
  <si>
    <t>2018. évi támogatás</t>
  </si>
  <si>
    <t>III.7  Bölcsödei ellátás támogatása</t>
  </si>
  <si>
    <t>2020 után</t>
  </si>
  <si>
    <t>Adósságállomány alakulása lejárat, eszközök, bel-és külföldi hitelezők szerinti bontásban   2018. december 31-én</t>
  </si>
  <si>
    <t>a 2018. évi céljelleggel juttatott támogatások felhasználásáról</t>
  </si>
  <si>
    <t>2018. év</t>
  </si>
  <si>
    <t>VAGYONKIMUTATÁS                                                                                                                                                            az érték nélkül nyilvántartott eszközökről                                                                                                                                            2018.</t>
  </si>
  <si>
    <t>Értéke
( Ft)</t>
  </si>
  <si>
    <t>2018. évi maradvány alakulása</t>
  </si>
  <si>
    <t>2018.</t>
  </si>
  <si>
    <t>Ezer  forintban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</si>
  <si>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</si>
  <si>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</si>
  <si>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</si>
  <si>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</si>
  <si>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II Aktivált saját teljesítmények értéke (=±04+05)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</si>
  <si>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</si>
  <si>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</si>
  <si>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</si>
  <si>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</si>
  <si>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</si>
  <si>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</si>
  <si>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</si>
  <si>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</si>
  <si>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</si>
  <si>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</si>
  <si>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</si>
  <si>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</si>
  <si>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</si>
  <si>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</si>
  <si>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</si>
  <si>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</si>
  <si>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</si>
  <si>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</si>
  <si>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</si>
  <si>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</si>
  <si>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</si>
  <si>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</si>
  <si>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</si>
  <si>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</si>
  <si>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</si>
  <si>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</si>
  <si>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</si>
  <si>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</si>
  <si>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</si>
  <si>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</si>
  <si>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</si>
  <si>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</si>
  <si>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</si>
  <si>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</si>
  <si>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</si>
  <si>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VAGYONKIMUTATÁS                                                                                                                                                                                             a könyvviteli mérlegben értékekkel szereplő eszközökről                                                                                                                                                           2018.</t>
  </si>
  <si>
    <t>Ft</t>
  </si>
  <si>
    <t>Felújítás  megnevezése</t>
  </si>
  <si>
    <t>Könyvtári könyvbeszerzés</t>
  </si>
  <si>
    <t>Telefon óvodába</t>
  </si>
  <si>
    <t>Irodabútor beszerzés hivatalba</t>
  </si>
  <si>
    <t>Döngolő béka Város Üzemeltetési Csoport részére</t>
  </si>
  <si>
    <t>Telefon hivatalba</t>
  </si>
  <si>
    <t>Hűtő hivatalba</t>
  </si>
  <si>
    <t>Szintező állvánnyal</t>
  </si>
  <si>
    <t>Gyerekágyak óvodába</t>
  </si>
  <si>
    <t>Rack szekrény hivatalba</t>
  </si>
  <si>
    <t>Átemelő szivattyú</t>
  </si>
  <si>
    <t xml:space="preserve">Látásvizsgáló </t>
  </si>
  <si>
    <t>Egyensúlyozó óvodába</t>
  </si>
  <si>
    <t>Négyes hinta óvodába</t>
  </si>
  <si>
    <t>Tálaló kocsi óvodába</t>
  </si>
  <si>
    <t>Kőroppantó Város Üzemeltető Csoport részére</t>
  </si>
  <si>
    <t>Vezeték nélküli telefon könyvtárba</t>
  </si>
  <si>
    <t>Sarokcsiszoló Város Üzemeltetési Csoport részére</t>
  </si>
  <si>
    <t>Kültéri kamera 4db</t>
  </si>
  <si>
    <t>Vezeték nélküli telefon óvodába</t>
  </si>
  <si>
    <t>Pendrive óvodába</t>
  </si>
  <si>
    <t>Várfő u. 1/a önkormányzati lakás kiadása</t>
  </si>
  <si>
    <t>Várfő u. 1/b önkormányzati lakás kiadása</t>
  </si>
  <si>
    <t>EFOP.4.1.7-16-2017-0010 A közösségi művelődési intézményrendszer tanulást segítő infastruktuális fej</t>
  </si>
  <si>
    <t>TOP-3.2.1-15-TL1-2016-00003 Önk.ép.energ.korsz.</t>
  </si>
  <si>
    <t>Iskola támfal kiadásai</t>
  </si>
  <si>
    <t>Vismaior iskolai partfal 396370</t>
  </si>
  <si>
    <t>KEHOP-2.2.1-15-2015-00005 Szennyvízhálózat felújítás</t>
  </si>
  <si>
    <t>József Attila utca útburkolat felújítása</t>
  </si>
  <si>
    <t>Vízvezeték rrekonstukció /Mezőföld/</t>
  </si>
  <si>
    <t>Iparterület visszavásárlás szerződés nem teljesítés miatt</t>
  </si>
  <si>
    <t>TOP-1.1.3.-15-TL1-2016-00003 Helyi piac kialakít.</t>
  </si>
  <si>
    <t>Járulék</t>
  </si>
  <si>
    <t>Felújítás</t>
  </si>
  <si>
    <t>Maradvány</t>
  </si>
  <si>
    <t>Saját forrás</t>
  </si>
  <si>
    <t>KEHOP-2.2.1-15-2015-00005 Szennyvízhálózat felújítása</t>
  </si>
  <si>
    <t>TOP-2.1.1.-TL1-15-2018-00007 Barnamezős területek rehabilitációja</t>
  </si>
  <si>
    <t>TOP-1.1.1-16-TL1-2017-00005 ipari parkok, iparterületek fejlesztése</t>
  </si>
  <si>
    <t>Közművelődési érdekeltségnövelő támogatás</t>
  </si>
  <si>
    <t>Bethlen Gábor Alapkezelő támogatás</t>
  </si>
  <si>
    <t>11.2. tájékoztató tábla az 5/2019. (V.30.) önkormányzati rendelethez</t>
  </si>
  <si>
    <t>0-ig leírt forgalomképtelen épületek</t>
  </si>
  <si>
    <t>1.1. melléklet az 5/2019. (V.30.) önkormányzati rendelethez</t>
  </si>
  <si>
    <t>1.2. melléklet az 5/2019. (V.30.) önkormányzati rendelethez</t>
  </si>
  <si>
    <t>1.3. melléklet az 5/2019. (V.30.) önkormányzati rendelethez</t>
  </si>
  <si>
    <t>1.4. melléklet az 5/2019. (V.30.) önkormányzati rendelethez</t>
  </si>
  <si>
    <t>2.1. melléklet az 5/2019. (V.30.) önkormányzati rendelethez</t>
  </si>
  <si>
    <t>2.2. melléklet az 5/2019. (V.30.) önkormányzati rendelethez</t>
  </si>
  <si>
    <t>3. melléklet  az 5/2019. (V.30.)  önkormányzati rendelethez</t>
  </si>
  <si>
    <t>4. melléklet  az 5/2019. (V.30.)  önkormányzati rendelethez</t>
  </si>
  <si>
    <t>5. melléklet  az 5/2019. (V.30.) önkormányzati rendelethez</t>
  </si>
  <si>
    <t>6. melléklet  az 5/2019. (V.30.)  önkormányzati rendelethez</t>
  </si>
  <si>
    <t>7. melléklet  az 5/2019. (V.30.)  önkormányzati rendelethez</t>
  </si>
  <si>
    <t>8. melléklet  az 5/2019. (V.30.)  önkormányzati rendelethez</t>
  </si>
  <si>
    <t>8.1. melléklet  az 5/2019. (V.30.)  önkormányzati rendelethez</t>
  </si>
  <si>
    <t>9.1. melléklet  az 5/2019. (V.30.) önkormányzati rendelethez</t>
  </si>
  <si>
    <t>9.2. melléklet  az 5/2019. (V.30.) önkormányzati rendelethez</t>
  </si>
  <si>
    <t>9.3. melléklet  az 5/2019 (V.30.)  önkormányzati rendelethez</t>
  </si>
  <si>
    <t>9.3.1 melléklet az 5/2019. (V.30.) önkormányzati rendelethez</t>
  </si>
  <si>
    <t>9.4. melléklet  az 5/2019. (V.30.) önkormányzati rendelethez</t>
  </si>
  <si>
    <t>9.4.1. melléklet az 5/2019. (V.30.) önkormányzati rendelethez</t>
  </si>
  <si>
    <t>1.tájékozató tábla az 5/2019. (V.30.) önkormányzati rendelethez</t>
  </si>
  <si>
    <t>2.tájékoztató tábla az 5/2019. (V.30.) önkormányzati rendelethez</t>
  </si>
  <si>
    <t>3. tájékoztató tábla az 5/2019. (V.30.) önkormányzati rendelethez</t>
  </si>
  <si>
    <t>4. tájékoztató tábla az 5/2019. (V.30.) önkormányzati rendelethez</t>
  </si>
  <si>
    <t>5. tájékoztató tábla az 5/2019. (V.30.) önkormányzati rendelethez</t>
  </si>
  <si>
    <t>6. tájékoztató tábla az 5/2019. (V.30.) önkormányzati rendelethez</t>
  </si>
  <si>
    <t>7. tájékoztató tábla az 5/2019. (V.30.) önkormányzati rendelethez</t>
  </si>
  <si>
    <t>8.. tájékoztató tábla az 5/2019. (V.30.) önkormányzati rendelethez</t>
  </si>
  <si>
    <t>9. tájékoztató tábla a 5/2019. (V.30.) önkormányzati rendelethez</t>
  </si>
  <si>
    <t>10.tájékoztató tábla az  5/2019 (V.30.) önkormányzati rendelethez</t>
  </si>
  <si>
    <t>11.. tájékoztató tábla az 5/2019. (V.30.) önkormányzati rendelethez</t>
  </si>
  <si>
    <t>11.1. tájékoztató tábla az 5/2019. (V.30.) önkormányzati rendelethez</t>
  </si>
  <si>
    <t>12.1. tájékoztató tábla az 5/2019. (V.30.) önkormányzati rendelethez</t>
  </si>
  <si>
    <t>13. tájékoztató tábla az 5/2019. (V.30.) önkormányzati rendelethez</t>
  </si>
  <si>
    <t>14.tájékoztató tábla az 5/2019 (V.30.) önkormányzati rendelethez</t>
  </si>
  <si>
    <t>9.1.3. melléklet  az 5/2019. (V.30.) önkormányzati rendelethez</t>
  </si>
  <si>
    <t>9.2.1. melléklet 5/2019. (V.30.) önkormányzati rendelethez</t>
  </si>
  <si>
    <t>9.1.1. melléklet  az 5/2019. (V.30.)  önkormányzati rendelethez</t>
  </si>
  <si>
    <t>9.2.2. melléklet az 5/2019. (V.30.) önkormányzati rendelethez</t>
  </si>
  <si>
    <t>9.4.2. melléklet az 5/2019.(V.30.) önkormányzati rendelethez</t>
  </si>
  <si>
    <t>12. tájékoztató tábla az  5/2019.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</si>
</sst>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\ _F_t_-;\-* #,##0\ _F_t_-;_-* &quot;-&quot;\ _F_t_-;_-@_-"/>
    <numFmt numFmtId="165" formatCode="_-* #,##0.00\ _F_t_-;\-* #,##0.00\ _F_t_-;_-* &quot;-&quot;??\ _F_t_-;_-@_-"/>
    <numFmt numFmtId="166" formatCode="#,###"/>
    <numFmt numFmtId="167" formatCode="#,##0.0"/>
    <numFmt numFmtId="168" formatCode="0.0"/>
    <numFmt numFmtId="169" formatCode="#,###__"/>
    <numFmt numFmtId="170" formatCode="00"/>
    <numFmt numFmtId="171" formatCode="#,##0_ ;\-#,##0\ "/>
    <numFmt numFmtId="172" formatCode="#,###__;\-#,###__"/>
    <numFmt numFmtId="173" formatCode="#,##0.00_ ;\-#,##0.00\ "/>
    <numFmt numFmtId="174" formatCode="#,###\ _F_t;\-#,###\ _F_t"/>
    <numFmt numFmtId="175" formatCode="#,##0\ _F_t"/>
    <numFmt numFmtId="176" formatCode="###\ ###\ ###\ ###\ ##0.00"/>
  </numFmts>
  <fonts count="7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Paks RomanHU"/>
      <charset val="238"/>
    </font>
    <font>
      <b/>
      <i/>
      <sz val="8"/>
      <name val="Paks RomanHU"/>
      <charset val="238"/>
    </font>
    <font>
      <b/>
      <i/>
      <sz val="10"/>
      <name val="Paks RomanHU"/>
      <charset val="238"/>
    </font>
    <font>
      <b/>
      <sz val="9"/>
      <name val="Paks RomanHU"/>
      <charset val="238"/>
    </font>
    <font>
      <b/>
      <sz val="8"/>
      <name val="Paks RomanHU"/>
      <charset val="238"/>
    </font>
    <font>
      <sz val="8"/>
      <name val="Paks RomanHU"/>
      <charset val="238"/>
    </font>
    <font>
      <b/>
      <sz val="10"/>
      <name val="Paks RomanHU"/>
      <charset val="238"/>
    </font>
    <font>
      <sz val="10"/>
      <name val="Paks RomanHU"/>
      <charset val="238"/>
    </font>
    <font>
      <sz val="11"/>
      <name val="Paks RomanHU"/>
      <charset val="238"/>
    </font>
    <font>
      <sz val="11"/>
      <color theme="1"/>
      <name val="Paks RomanHU"/>
      <charset val="238"/>
    </font>
    <font>
      <i/>
      <sz val="8"/>
      <name val="Paks RomanHU"/>
      <charset val="238"/>
    </font>
    <font>
      <sz val="8"/>
      <color theme="1"/>
      <name val="Paks RomanHU"/>
      <charset val="238"/>
    </font>
    <font>
      <b/>
      <i/>
      <sz val="8"/>
      <color theme="1"/>
      <name val="Paks RomanHU"/>
      <charset val="238"/>
    </font>
    <font>
      <i/>
      <sz val="11"/>
      <color theme="1"/>
      <name val="Paks RomanHU"/>
      <charset val="238"/>
    </font>
    <font>
      <b/>
      <sz val="11"/>
      <color theme="1"/>
      <name val="Paks RomanHU"/>
      <charset val="238"/>
    </font>
    <font>
      <b/>
      <i/>
      <sz val="9"/>
      <color theme="1"/>
      <name val="Paks RomanHU"/>
      <charset val="238"/>
    </font>
    <font>
      <b/>
      <sz val="10"/>
      <color theme="1"/>
      <name val="Paks RomanHU"/>
      <charset val="238"/>
    </font>
    <font>
      <i/>
      <sz val="10"/>
      <name val="Paks RomanHU"/>
      <charset val="238"/>
    </font>
    <font>
      <sz val="10"/>
      <name val="Arial CE"/>
      <charset val="238"/>
    </font>
    <font>
      <sz val="10"/>
      <color theme="1"/>
      <name val="Paks RomanHU"/>
      <charset val="238"/>
    </font>
    <font>
      <sz val="12"/>
      <name val="Paks RomanHU"/>
      <charset val="238"/>
    </font>
    <font>
      <b/>
      <sz val="8"/>
      <color indexed="8"/>
      <name val="Paks RomanHU"/>
      <charset val="238"/>
    </font>
    <font>
      <b/>
      <sz val="6"/>
      <name val="Paks RomanHU"/>
      <charset val="238"/>
    </font>
    <font>
      <b/>
      <sz val="11"/>
      <name val="Paks RomanHU"/>
      <charset val="238"/>
    </font>
    <font>
      <i/>
      <sz val="11"/>
      <name val="Paks RomanHU"/>
      <charset val="238"/>
    </font>
    <font>
      <b/>
      <sz val="8"/>
      <color theme="1"/>
      <name val="Paks RomanHU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8"/>
      <name val="Times New Roman CE"/>
      <charset val="238"/>
    </font>
    <font>
      <b/>
      <sz val="7"/>
      <name val="Paks RomanHU"/>
      <charset val="238"/>
    </font>
    <font>
      <i/>
      <sz val="8"/>
      <color theme="1"/>
      <name val="Paks RomanHU"/>
      <charset val="238"/>
    </font>
    <font>
      <b/>
      <sz val="12"/>
      <color theme="1"/>
      <name val="Paks RomanHU"/>
      <charset val="238"/>
    </font>
    <font>
      <sz val="11"/>
      <color theme="1"/>
      <name val="Calibri"/>
      <family val="2"/>
      <charset val="238"/>
      <scheme val="minor"/>
    </font>
    <font>
      <i/>
      <sz val="9"/>
      <color theme="1"/>
      <name val="Paks RomanHU"/>
      <charset val="238"/>
    </font>
    <font>
      <b/>
      <i/>
      <sz val="10"/>
      <color indexed="8"/>
      <name val="Paks RomanHU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i/>
      <sz val="11"/>
      <name val="Paks RomanHU"/>
      <charset val="238"/>
    </font>
    <font>
      <sz val="11"/>
      <color indexed="10"/>
      <name val="Paks RomanHU"/>
      <charset val="238"/>
    </font>
    <font>
      <sz val="8"/>
      <name val="Times New Roman"/>
      <family val="1"/>
      <charset val="238"/>
    </font>
    <font>
      <sz val="11"/>
      <name val="Times New Roman CE"/>
      <family val="1"/>
      <charset val="238"/>
    </font>
    <font>
      <i/>
      <sz val="10"/>
      <name val="Times New Roman CE"/>
      <charset val="238"/>
    </font>
    <font>
      <i/>
      <sz val="11"/>
      <color rgb="FFFF0000"/>
      <name val="Paks RomanHU"/>
      <charset val="238"/>
    </font>
    <font>
      <sz val="11"/>
      <color rgb="FFFF0000"/>
      <name val="Paks RomanHU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name val="Times New Roman CE"/>
      <charset val="238"/>
    </font>
    <font>
      <sz val="1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</font>
    <font>
      <b/>
      <sz val="10"/>
      <name val="Arial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35" fillId="0" borderId="0"/>
    <xf numFmtId="0" fontId="38" fillId="0" borderId="0"/>
    <xf numFmtId="165" fontId="39" fillId="0" borderId="0" applyFont="0" applyFill="0" applyBorder="0" applyAlignment="0" applyProtection="0"/>
    <xf numFmtId="0" fontId="21" fillId="0" borderId="0"/>
    <xf numFmtId="0" fontId="40" fillId="0" borderId="0"/>
    <xf numFmtId="0" fontId="38" fillId="0" borderId="0"/>
    <xf numFmtId="164" fontId="39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1598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49" fontId="8" fillId="0" borderId="16" xfId="1" applyNumberFormat="1" applyFont="1" applyFill="1" applyBorder="1" applyAlignment="1" applyProtection="1">
      <alignment horizontal="left" vertical="center" wrapText="1" indent="1"/>
    </xf>
    <xf numFmtId="49" fontId="8" fillId="0" borderId="20" xfId="1" applyNumberFormat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center" wrapText="1"/>
    </xf>
    <xf numFmtId="0" fontId="8" fillId="0" borderId="35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166" fontId="12" fillId="0" borderId="0" xfId="0" applyNumberFormat="1" applyFont="1" applyFill="1" applyAlignment="1" applyProtection="1">
      <alignment vertical="center" wrapText="1"/>
    </xf>
    <xf numFmtId="166" fontId="3" fillId="0" borderId="0" xfId="0" applyNumberFormat="1" applyFont="1" applyFill="1" applyAlignment="1" applyProtection="1">
      <alignment horizontal="centerContinuous" vertical="center" wrapText="1"/>
    </xf>
    <xf numFmtId="166" fontId="12" fillId="0" borderId="0" xfId="0" applyNumberFormat="1" applyFont="1" applyFill="1" applyAlignment="1" applyProtection="1">
      <alignment horizontal="centerContinuous" vertical="center"/>
    </xf>
    <xf numFmtId="166" fontId="12" fillId="0" borderId="0" xfId="0" applyNumberFormat="1" applyFont="1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166" fontId="6" fillId="0" borderId="2" xfId="0" applyNumberFormat="1" applyFont="1" applyFill="1" applyBorder="1" applyAlignment="1" applyProtection="1">
      <alignment horizontal="centerContinuous" vertical="center" wrapText="1"/>
    </xf>
    <xf numFmtId="166" fontId="6" fillId="0" borderId="2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2" xfId="0" applyNumberFormat="1" applyFont="1" applyFill="1" applyBorder="1" applyAlignment="1" applyProtection="1">
      <alignment horizontal="center" vertical="center" wrapText="1"/>
    </xf>
    <xf numFmtId="166" fontId="7" fillId="0" borderId="3" xfId="0" applyNumberFormat="1" applyFont="1" applyFill="1" applyBorder="1" applyAlignment="1" applyProtection="1">
      <alignment horizontal="center" vertical="center" wrapText="1"/>
    </xf>
    <xf numFmtId="166" fontId="7" fillId="0" borderId="4" xfId="0" applyNumberFormat="1" applyFont="1" applyFill="1" applyBorder="1" applyAlignment="1" applyProtection="1">
      <alignment horizontal="center" vertical="center" wrapText="1"/>
    </xf>
    <xf numFmtId="166" fontId="8" fillId="0" borderId="6" xfId="0" applyNumberFormat="1" applyFont="1" applyFill="1" applyBorder="1" applyAlignment="1" applyProtection="1">
      <alignment horizontal="left" vertical="center" wrapText="1" indent="1"/>
    </xf>
    <xf numFmtId="166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9" xfId="0" applyNumberFormat="1" applyFont="1" applyFill="1" applyBorder="1" applyAlignment="1" applyProtection="1">
      <alignment horizontal="left" vertical="center" wrapText="1" indent="1"/>
    </xf>
    <xf numFmtId="166" fontId="8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3" xfId="0" applyNumberFormat="1" applyFont="1" applyFill="1" applyBorder="1" applyAlignment="1" applyProtection="1">
      <alignment horizontal="right" vertical="center" wrapText="1" indent="1"/>
    </xf>
    <xf numFmtId="166" fontId="7" fillId="0" borderId="2" xfId="0" applyNumberFormat="1" applyFont="1" applyFill="1" applyBorder="1" applyAlignment="1" applyProtection="1">
      <alignment horizontal="left" vertical="center" wrapText="1" indent="1"/>
    </xf>
    <xf numFmtId="166" fontId="7" fillId="0" borderId="4" xfId="0" applyNumberFormat="1" applyFont="1" applyFill="1" applyBorder="1" applyAlignment="1" applyProtection="1">
      <alignment horizontal="right" vertical="center" wrapText="1" indent="1"/>
    </xf>
    <xf numFmtId="166" fontId="13" fillId="0" borderId="26" xfId="0" applyNumberFormat="1" applyFont="1" applyFill="1" applyBorder="1" applyAlignment="1" applyProtection="1">
      <alignment horizontal="left" vertical="center" wrapText="1" indent="1"/>
    </xf>
    <xf numFmtId="166" fontId="13" fillId="0" borderId="27" xfId="0" applyNumberFormat="1" applyFont="1" applyFill="1" applyBorder="1" applyAlignment="1" applyProtection="1">
      <alignment horizontal="right" vertical="center" wrapText="1" indent="1"/>
    </xf>
    <xf numFmtId="166" fontId="8" fillId="0" borderId="9" xfId="0" applyNumberFormat="1" applyFont="1" applyFill="1" applyBorder="1" applyAlignment="1" applyProtection="1">
      <alignment horizontal="left" vertical="center" wrapText="1" indent="2"/>
    </xf>
    <xf numFmtId="166" fontId="8" fillId="0" borderId="26" xfId="0" applyNumberFormat="1" applyFont="1" applyFill="1" applyBorder="1" applyAlignment="1" applyProtection="1">
      <alignment horizontal="left" vertical="center" wrapText="1" indent="1"/>
    </xf>
    <xf numFmtId="166" fontId="13" fillId="0" borderId="10" xfId="0" applyNumberFormat="1" applyFont="1" applyFill="1" applyBorder="1" applyAlignment="1" applyProtection="1">
      <alignment horizontal="right" vertical="center" wrapText="1" indent="1"/>
    </xf>
    <xf numFmtId="166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2" xfId="0" applyNumberFormat="1" applyFont="1" applyFill="1" applyBorder="1" applyAlignment="1" applyProtection="1">
      <alignment horizontal="left" vertical="center" wrapText="1" indent="2"/>
    </xf>
    <xf numFmtId="166" fontId="14" fillId="0" borderId="40" xfId="0" applyNumberFormat="1" applyFont="1" applyFill="1" applyBorder="1" applyAlignment="1" applyProtection="1">
      <alignment horizontal="left" vertical="center" wrapText="1" indent="1"/>
    </xf>
    <xf numFmtId="166" fontId="14" fillId="0" borderId="41" xfId="0" applyNumberFormat="1" applyFont="1" applyFill="1" applyBorder="1" applyAlignment="1" applyProtection="1">
      <alignment horizontal="left" vertical="center" wrapText="1" indent="1"/>
    </xf>
    <xf numFmtId="166" fontId="7" fillId="0" borderId="23" xfId="0" applyNumberFormat="1" applyFont="1" applyFill="1" applyBorder="1" applyAlignment="1" applyProtection="1">
      <alignment horizontal="left" vertical="center" wrapText="1" indent="1"/>
    </xf>
    <xf numFmtId="166" fontId="14" fillId="0" borderId="44" xfId="0" applyNumberFormat="1" applyFont="1" applyFill="1" applyBorder="1" applyAlignment="1" applyProtection="1">
      <alignment horizontal="left" vertical="center" wrapText="1" indent="1"/>
    </xf>
    <xf numFmtId="166" fontId="8" fillId="0" borderId="41" xfId="0" applyNumberFormat="1" applyFont="1" applyFill="1" applyBorder="1" applyAlignment="1" applyProtection="1">
      <alignment horizontal="left" vertical="center" wrapText="1" indent="1"/>
    </xf>
    <xf numFmtId="166" fontId="8" fillId="0" borderId="44" xfId="0" applyNumberFormat="1" applyFont="1" applyFill="1" applyBorder="1" applyAlignment="1" applyProtection="1">
      <alignment horizontal="left" vertical="center" wrapText="1" indent="1"/>
    </xf>
    <xf numFmtId="0" fontId="17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vertical="center"/>
    </xf>
    <xf numFmtId="3" fontId="12" fillId="0" borderId="0" xfId="0" applyNumberFormat="1" applyFont="1" applyBorder="1"/>
    <xf numFmtId="0" fontId="12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2" fillId="0" borderId="0" xfId="0" applyFont="1"/>
    <xf numFmtId="166" fontId="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Alignment="1" applyProtection="1">
      <alignment horizontal="center" vertical="top" wrapText="1"/>
    </xf>
    <xf numFmtId="0" fontId="12" fillId="0" borderId="0" xfId="0" applyFont="1" applyFill="1" applyProtection="1"/>
    <xf numFmtId="0" fontId="6" fillId="0" borderId="30" xfId="0" applyFont="1" applyFill="1" applyBorder="1" applyAlignment="1" applyProtection="1">
      <alignment vertical="center"/>
    </xf>
    <xf numFmtId="49" fontId="8" fillId="0" borderId="20" xfId="0" applyNumberFormat="1" applyFont="1" applyFill="1" applyBorder="1" applyAlignment="1" applyProtection="1">
      <alignment vertical="center"/>
    </xf>
    <xf numFmtId="3" fontId="8" fillId="0" borderId="21" xfId="0" applyNumberFormat="1" applyFont="1" applyFill="1" applyBorder="1" applyAlignment="1" applyProtection="1">
      <alignment vertical="center"/>
      <protection locked="0"/>
    </xf>
    <xf numFmtId="49" fontId="13" fillId="0" borderId="9" xfId="0" quotePrefix="1" applyNumberFormat="1" applyFont="1" applyFill="1" applyBorder="1" applyAlignment="1" applyProtection="1">
      <alignment horizontal="left" vertical="center" indent="1"/>
    </xf>
    <xf numFmtId="3" fontId="13" fillId="0" borderId="10" xfId="0" applyNumberFormat="1" applyFont="1" applyFill="1" applyBorder="1" applyAlignment="1" applyProtection="1">
      <alignment vertical="center"/>
      <protection locked="0"/>
    </xf>
    <xf numFmtId="49" fontId="8" fillId="0" borderId="9" xfId="0" applyNumberFormat="1" applyFont="1" applyFill="1" applyBorder="1" applyAlignment="1" applyProtection="1">
      <alignment vertical="center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49" fontId="6" fillId="0" borderId="2" xfId="0" applyNumberFormat="1" applyFont="1" applyFill="1" applyBorder="1" applyAlignment="1" applyProtection="1">
      <alignment vertical="center"/>
    </xf>
    <xf numFmtId="3" fontId="8" fillId="0" borderId="3" xfId="0" applyNumberFormat="1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49" fontId="8" fillId="0" borderId="9" xfId="0" applyNumberFormat="1" applyFont="1" applyFill="1" applyBorder="1" applyAlignment="1" applyProtection="1">
      <alignment horizontal="left" vertical="center"/>
    </xf>
    <xf numFmtId="0" fontId="17" fillId="0" borderId="0" xfId="0" applyFont="1" applyAlignment="1">
      <alignment horizontal="center" wrapText="1"/>
    </xf>
    <xf numFmtId="0" fontId="7" fillId="0" borderId="3" xfId="1" applyFont="1" applyFill="1" applyBorder="1" applyAlignment="1" applyProtection="1">
      <alignment horizontal="left" vertical="center" wrapText="1" indent="1"/>
    </xf>
    <xf numFmtId="0" fontId="8" fillId="0" borderId="7" xfId="0" applyFont="1" applyBorder="1" applyAlignment="1" applyProtection="1">
      <alignment horizontal="left" wrapText="1" indent="1"/>
    </xf>
    <xf numFmtId="0" fontId="8" fillId="0" borderId="10" xfId="0" applyFont="1" applyBorder="1" applyAlignment="1" applyProtection="1">
      <alignment horizontal="left" wrapText="1" indent="1"/>
    </xf>
    <xf numFmtId="0" fontId="8" fillId="0" borderId="13" xfId="0" applyFont="1" applyBorder="1" applyAlignment="1" applyProtection="1">
      <alignment horizontal="left" wrapText="1" indent="1"/>
    </xf>
    <xf numFmtId="0" fontId="7" fillId="0" borderId="3" xfId="0" applyFont="1" applyBorder="1" applyAlignment="1" applyProtection="1">
      <alignment horizontal="left" vertical="center" wrapText="1" indent="1"/>
    </xf>
    <xf numFmtId="0" fontId="8" fillId="0" borderId="13" xfId="0" applyFont="1" applyBorder="1" applyAlignment="1" applyProtection="1">
      <alignment wrapText="1"/>
    </xf>
    <xf numFmtId="0" fontId="7" fillId="0" borderId="3" xfId="0" applyFont="1" applyBorder="1" applyAlignment="1" applyProtection="1">
      <alignment wrapText="1"/>
    </xf>
    <xf numFmtId="0" fontId="8" fillId="0" borderId="10" xfId="1" applyFont="1" applyFill="1" applyBorder="1" applyAlignment="1" applyProtection="1">
      <alignment horizontal="left" indent="6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8" fillId="0" borderId="13" xfId="1" applyFont="1" applyFill="1" applyBorder="1" applyAlignment="1" applyProtection="1">
      <alignment horizontal="left" vertical="center" wrapText="1" indent="6"/>
    </xf>
    <xf numFmtId="0" fontId="8" fillId="0" borderId="13" xfId="1" applyFont="1" applyFill="1" applyBorder="1" applyAlignment="1" applyProtection="1">
      <alignment horizontal="left" vertical="center" wrapText="1" indent="1"/>
    </xf>
    <xf numFmtId="0" fontId="8" fillId="0" borderId="13" xfId="0" applyFont="1" applyBorder="1" applyAlignment="1" applyProtection="1">
      <alignment horizontal="left" vertical="center" wrapText="1" indent="1"/>
    </xf>
    <xf numFmtId="0" fontId="8" fillId="0" borderId="10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8" fillId="0" borderId="27" xfId="1" applyFont="1" applyFill="1" applyBorder="1" applyAlignment="1" applyProtection="1">
      <alignment horizontal="left" vertical="center" wrapText="1" indent="1"/>
    </xf>
    <xf numFmtId="166" fontId="8" fillId="0" borderId="42" xfId="0" applyNumberFormat="1" applyFont="1" applyFill="1" applyBorder="1" applyAlignment="1" applyProtection="1">
      <alignment horizontal="left" vertical="center" wrapText="1" indent="1"/>
    </xf>
    <xf numFmtId="166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7" fillId="0" borderId="5" xfId="0" applyNumberFormat="1" applyFont="1" applyFill="1" applyBorder="1" applyAlignment="1" applyProtection="1">
      <alignment horizontal="right" vertical="center" wrapText="1" indent="1"/>
    </xf>
    <xf numFmtId="166" fontId="8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0" xfId="0" applyNumberFormat="1" applyFont="1" applyFill="1" applyBorder="1" applyAlignment="1" applyProtection="1">
      <alignment horizontal="left" vertical="center" wrapText="1" indent="2"/>
    </xf>
    <xf numFmtId="166" fontId="13" fillId="0" borderId="10" xfId="0" applyNumberFormat="1" applyFont="1" applyFill="1" applyBorder="1" applyAlignment="1" applyProtection="1">
      <alignment horizontal="left" vertical="center" wrapText="1" indent="1"/>
    </xf>
    <xf numFmtId="166" fontId="8" fillId="0" borderId="6" xfId="0" applyNumberFormat="1" applyFont="1" applyFill="1" applyBorder="1" applyAlignment="1" applyProtection="1">
      <alignment horizontal="left" vertical="center" wrapText="1" indent="2"/>
    </xf>
    <xf numFmtId="166" fontId="14" fillId="0" borderId="0" xfId="0" applyNumberFormat="1" applyFont="1" applyFill="1" applyAlignment="1" applyProtection="1">
      <alignment vertical="center" wrapText="1"/>
    </xf>
    <xf numFmtId="166" fontId="14" fillId="0" borderId="0" xfId="0" applyNumberFormat="1" applyFont="1" applyFill="1" applyAlignment="1" applyProtection="1">
      <alignment horizontal="center" vertical="center" wrapText="1"/>
    </xf>
    <xf numFmtId="166" fontId="4" fillId="0" borderId="0" xfId="0" applyNumberFormat="1" applyFont="1" applyFill="1" applyAlignment="1" applyProtection="1">
      <alignment horizontal="right" vertical="center"/>
    </xf>
    <xf numFmtId="166" fontId="9" fillId="0" borderId="2" xfId="0" applyNumberFormat="1" applyFont="1" applyFill="1" applyBorder="1" applyAlignment="1" applyProtection="1">
      <alignment horizontal="center" vertical="center" wrapText="1"/>
    </xf>
    <xf numFmtId="166" fontId="22" fillId="0" borderId="0" xfId="0" applyNumberFormat="1" applyFont="1" applyFill="1" applyAlignment="1" applyProtection="1">
      <alignment horizontal="center" vertical="center" wrapText="1"/>
    </xf>
    <xf numFmtId="166" fontId="22" fillId="0" borderId="0" xfId="0" applyNumberFormat="1" applyFont="1" applyFill="1" applyAlignment="1" applyProtection="1">
      <alignment vertical="center" wrapText="1"/>
    </xf>
    <xf numFmtId="166" fontId="9" fillId="0" borderId="24" xfId="0" applyNumberFormat="1" applyFont="1" applyFill="1" applyBorder="1" applyAlignment="1" applyProtection="1">
      <alignment horizontal="center" vertical="center" wrapText="1"/>
    </xf>
    <xf numFmtId="166" fontId="10" fillId="0" borderId="10" xfId="0" applyNumberFormat="1" applyFont="1" applyFill="1" applyBorder="1" applyAlignment="1" applyProtection="1">
      <alignment vertical="center" wrapText="1"/>
      <protection locked="0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49" fontId="8" fillId="0" borderId="6" xfId="1" applyNumberFormat="1" applyFont="1" applyFill="1" applyBorder="1" applyAlignment="1" applyProtection="1">
      <alignment horizontal="center" vertical="center" wrapText="1"/>
    </xf>
    <xf numFmtId="49" fontId="8" fillId="0" borderId="9" xfId="1" applyNumberFormat="1" applyFont="1" applyFill="1" applyBorder="1" applyAlignment="1" applyProtection="1">
      <alignment horizontal="center" vertical="center" wrapText="1"/>
    </xf>
    <xf numFmtId="49" fontId="8" fillId="0" borderId="12" xfId="1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  <xf numFmtId="0" fontId="8" fillId="0" borderId="9" xfId="0" applyFont="1" applyBorder="1" applyAlignment="1" applyProtection="1">
      <alignment horizontal="center" wrapText="1"/>
    </xf>
    <xf numFmtId="0" fontId="8" fillId="0" borderId="12" xfId="0" applyFont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6" fontId="7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59" xfId="0" applyFont="1" applyFill="1" applyBorder="1" applyAlignment="1" applyProtection="1">
      <alignment horizontal="center" vertical="center" wrapText="1"/>
    </xf>
    <xf numFmtId="49" fontId="8" fillId="0" borderId="20" xfId="1" applyNumberFormat="1" applyFont="1" applyFill="1" applyBorder="1" applyAlignment="1" applyProtection="1">
      <alignment horizontal="center" vertical="center" wrapText="1"/>
    </xf>
    <xf numFmtId="49" fontId="8" fillId="0" borderId="26" xfId="1" applyNumberFormat="1" applyFont="1" applyFill="1" applyBorder="1" applyAlignment="1" applyProtection="1">
      <alignment horizontal="center" vertical="center" wrapText="1"/>
    </xf>
    <xf numFmtId="49" fontId="8" fillId="0" borderId="16" xfId="1" applyNumberFormat="1" applyFont="1" applyFill="1" applyBorder="1" applyAlignment="1" applyProtection="1">
      <alignment horizontal="center" vertical="center" wrapText="1"/>
    </xf>
    <xf numFmtId="0" fontId="7" fillId="0" borderId="55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166" fontId="7" fillId="0" borderId="14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7" fillId="0" borderId="6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166" fontId="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9" xfId="0" applyNumberFormat="1" applyFont="1" applyFill="1" applyBorder="1" applyAlignment="1" applyProtection="1">
      <alignment horizontal="right" vertical="center"/>
    </xf>
    <xf numFmtId="166" fontId="7" fillId="0" borderId="14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166" fontId="7" fillId="0" borderId="3" xfId="1" applyNumberFormat="1" applyFont="1" applyFill="1" applyBorder="1" applyAlignment="1" applyProtection="1">
      <alignment horizontal="right" vertical="center" wrapText="1" indent="1"/>
    </xf>
    <xf numFmtId="166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61" xfId="1" applyNumberFormat="1" applyFont="1" applyFill="1" applyBorder="1" applyAlignment="1" applyProtection="1">
      <alignment horizontal="right" vertical="center" wrapText="1" indent="1"/>
    </xf>
    <xf numFmtId="166" fontId="8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3" xfId="0" applyNumberFormat="1" applyFont="1" applyBorder="1" applyAlignment="1" applyProtection="1">
      <alignment horizontal="right" vertical="center" wrapText="1" indent="1"/>
    </xf>
    <xf numFmtId="166" fontId="7" fillId="0" borderId="3" xfId="0" quotePrefix="1" applyNumberFormat="1" applyFont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right"/>
    </xf>
    <xf numFmtId="0" fontId="3" fillId="0" borderId="0" xfId="0" applyFont="1" applyAlignment="1">
      <alignment horizontal="center" wrapText="1"/>
    </xf>
    <xf numFmtId="166" fontId="27" fillId="0" borderId="0" xfId="0" applyNumberFormat="1" applyFont="1" applyFill="1" applyAlignment="1">
      <alignment vertical="center" wrapText="1"/>
    </xf>
    <xf numFmtId="166" fontId="5" fillId="0" borderId="0" xfId="0" applyNumberFormat="1" applyFont="1" applyFill="1" applyAlignment="1">
      <alignment horizontal="right" vertical="center"/>
    </xf>
    <xf numFmtId="166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25" xfId="0" applyNumberFormat="1" applyFont="1" applyFill="1" applyBorder="1" applyAlignment="1" applyProtection="1">
      <alignment vertical="center" wrapText="1"/>
    </xf>
    <xf numFmtId="0" fontId="9" fillId="0" borderId="0" xfId="0" applyFont="1"/>
    <xf numFmtId="0" fontId="9" fillId="0" borderId="0" xfId="0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2" fontId="9" fillId="0" borderId="0" xfId="0" applyNumberFormat="1" applyFont="1" applyBorder="1" applyAlignment="1">
      <alignment horizontal="left"/>
    </xf>
    <xf numFmtId="2" fontId="7" fillId="0" borderId="0" xfId="0" applyNumberFormat="1" applyFont="1"/>
    <xf numFmtId="2" fontId="10" fillId="0" borderId="0" xfId="0" applyNumberFormat="1" applyFont="1"/>
    <xf numFmtId="1" fontId="10" fillId="0" borderId="0" xfId="0" applyNumberFormat="1" applyFont="1" applyBorder="1"/>
    <xf numFmtId="2" fontId="10" fillId="0" borderId="0" xfId="0" applyNumberFormat="1" applyFont="1" applyBorder="1"/>
    <xf numFmtId="49" fontId="3" fillId="0" borderId="0" xfId="0" applyNumberFormat="1" applyFont="1" applyAlignment="1">
      <alignment horizontal="right"/>
    </xf>
    <xf numFmtId="2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left"/>
    </xf>
    <xf numFmtId="2" fontId="8" fillId="0" borderId="0" xfId="0" applyNumberFormat="1" applyFont="1"/>
    <xf numFmtId="1" fontId="10" fillId="0" borderId="0" xfId="0" applyNumberFormat="1" applyFont="1"/>
    <xf numFmtId="0" fontId="7" fillId="0" borderId="49" xfId="5" applyFont="1" applyBorder="1" applyAlignment="1">
      <alignment horizontal="center"/>
    </xf>
    <xf numFmtId="2" fontId="7" fillId="0" borderId="38" xfId="5" applyNumberFormat="1" applyFont="1" applyBorder="1" applyAlignment="1">
      <alignment horizontal="center"/>
    </xf>
    <xf numFmtId="0" fontId="7" fillId="0" borderId="73" xfId="5" applyFont="1" applyBorder="1" applyAlignment="1">
      <alignment horizontal="center"/>
    </xf>
    <xf numFmtId="1" fontId="7" fillId="0" borderId="73" xfId="5" applyNumberFormat="1" applyFont="1" applyBorder="1" applyAlignment="1">
      <alignment horizontal="center"/>
    </xf>
    <xf numFmtId="2" fontId="7" fillId="0" borderId="17" xfId="5" applyNumberFormat="1" applyFont="1" applyBorder="1" applyAlignment="1">
      <alignment horizontal="center"/>
    </xf>
    <xf numFmtId="2" fontId="7" fillId="0" borderId="1" xfId="5" applyNumberFormat="1" applyFont="1" applyBorder="1" applyAlignment="1">
      <alignment horizontal="center"/>
    </xf>
    <xf numFmtId="2" fontId="7" fillId="0" borderId="47" xfId="5" applyNumberFormat="1" applyFont="1" applyBorder="1" applyAlignment="1">
      <alignment horizontal="center"/>
    </xf>
    <xf numFmtId="2" fontId="7" fillId="0" borderId="39" xfId="5" applyNumberFormat="1" applyFont="1" applyBorder="1" applyAlignment="1">
      <alignment horizontal="center"/>
    </xf>
    <xf numFmtId="2" fontId="8" fillId="3" borderId="20" xfId="5" applyNumberFormat="1" applyFont="1" applyFill="1" applyBorder="1"/>
    <xf numFmtId="168" fontId="8" fillId="3" borderId="21" xfId="5" applyNumberFormat="1" applyFont="1" applyFill="1" applyBorder="1"/>
    <xf numFmtId="2" fontId="8" fillId="3" borderId="21" xfId="5" applyNumberFormat="1" applyFont="1" applyFill="1" applyBorder="1"/>
    <xf numFmtId="1" fontId="8" fillId="0" borderId="53" xfId="5" applyNumberFormat="1" applyFont="1" applyBorder="1"/>
    <xf numFmtId="2" fontId="8" fillId="0" borderId="21" xfId="5" applyNumberFormat="1" applyFont="1" applyBorder="1"/>
    <xf numFmtId="2" fontId="8" fillId="0" borderId="32" xfId="5" applyNumberFormat="1" applyFont="1" applyBorder="1" applyAlignment="1">
      <alignment horizontal="center"/>
    </xf>
    <xf numFmtId="2" fontId="8" fillId="0" borderId="32" xfId="5" applyNumberFormat="1" applyFont="1" applyBorder="1"/>
    <xf numFmtId="2" fontId="7" fillId="0" borderId="46" xfId="5" applyNumberFormat="1" applyFont="1" applyBorder="1" applyAlignment="1">
      <alignment horizontal="center"/>
    </xf>
    <xf numFmtId="0" fontId="8" fillId="0" borderId="42" xfId="5" applyFont="1" applyBorder="1"/>
    <xf numFmtId="2" fontId="8" fillId="0" borderId="9" xfId="5" applyNumberFormat="1" applyFont="1" applyBorder="1"/>
    <xf numFmtId="2" fontId="8" fillId="0" borderId="10" xfId="5" applyNumberFormat="1" applyFont="1" applyBorder="1"/>
    <xf numFmtId="1" fontId="8" fillId="0" borderId="35" xfId="5" applyNumberFormat="1" applyFont="1" applyBorder="1"/>
    <xf numFmtId="2" fontId="8" fillId="0" borderId="33" xfId="5" applyNumberFormat="1" applyFont="1" applyBorder="1" applyAlignment="1">
      <alignment horizontal="center"/>
    </xf>
    <xf numFmtId="0" fontId="8" fillId="0" borderId="56" xfId="5" applyFont="1" applyBorder="1"/>
    <xf numFmtId="2" fontId="8" fillId="0" borderId="35" xfId="5" applyNumberFormat="1" applyFont="1" applyBorder="1"/>
    <xf numFmtId="2" fontId="7" fillId="0" borderId="41" xfId="5" applyNumberFormat="1" applyFont="1" applyBorder="1" applyAlignment="1">
      <alignment horizontal="center"/>
    </xf>
    <xf numFmtId="0" fontId="7" fillId="0" borderId="59" xfId="5" applyFont="1" applyBorder="1"/>
    <xf numFmtId="0" fontId="8" fillId="0" borderId="0" xfId="5" applyFont="1"/>
    <xf numFmtId="1" fontId="8" fillId="0" borderId="0" xfId="5" applyNumberFormat="1" applyFont="1"/>
    <xf numFmtId="2" fontId="8" fillId="0" borderId="0" xfId="5" applyNumberFormat="1" applyFont="1"/>
    <xf numFmtId="1" fontId="7" fillId="0" borderId="0" xfId="5" applyNumberFormat="1" applyFont="1" applyBorder="1"/>
    <xf numFmtId="2" fontId="7" fillId="0" borderId="0" xfId="5" applyNumberFormat="1" applyFont="1" applyBorder="1"/>
    <xf numFmtId="2" fontId="7" fillId="0" borderId="0" xfId="5" applyNumberFormat="1" applyFont="1" applyBorder="1" applyAlignment="1">
      <alignment horizontal="center"/>
    </xf>
    <xf numFmtId="0" fontId="4" fillId="0" borderId="0" xfId="1" applyFont="1" applyFill="1" applyAlignment="1" applyProtection="1">
      <alignment horizontal="right"/>
    </xf>
    <xf numFmtId="166" fontId="26" fillId="0" borderId="0" xfId="0" applyNumberFormat="1" applyFont="1" applyFill="1" applyAlignment="1" applyProtection="1">
      <alignment horizontal="centerContinuous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49" fontId="8" fillId="0" borderId="12" xfId="0" applyNumberFormat="1" applyFont="1" applyFill="1" applyBorder="1" applyAlignment="1" applyProtection="1">
      <alignment horizontal="center" vertical="center" wrapText="1"/>
    </xf>
    <xf numFmtId="0" fontId="8" fillId="0" borderId="13" xfId="1" quotePrefix="1" applyFont="1" applyFill="1" applyBorder="1" applyAlignment="1" applyProtection="1">
      <alignment horizontal="left" vertical="center" wrapText="1" inden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left" vertical="center" wrapText="1" indent="1"/>
    </xf>
    <xf numFmtId="49" fontId="8" fillId="0" borderId="26" xfId="0" applyNumberFormat="1" applyFont="1" applyFill="1" applyBorder="1" applyAlignment="1" applyProtection="1">
      <alignment horizontal="center" vertical="center" wrapTex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166" fontId="0" fillId="0" borderId="0" xfId="0" applyNumberFormat="1"/>
    <xf numFmtId="0" fontId="9" fillId="7" borderId="2" xfId="0" applyFont="1" applyFill="1" applyBorder="1" applyAlignment="1" applyProtection="1">
      <alignment horizontal="center" vertical="center" wrapText="1"/>
    </xf>
    <xf numFmtId="0" fontId="7" fillId="7" borderId="2" xfId="0" applyFont="1" applyFill="1" applyBorder="1" applyAlignment="1" applyProtection="1">
      <alignment horizontal="center" vertical="center" wrapText="1"/>
    </xf>
    <xf numFmtId="0" fontId="7" fillId="7" borderId="3" xfId="0" applyFont="1" applyFill="1" applyBorder="1" applyAlignment="1" applyProtection="1">
      <alignment horizontal="left" vertical="center" wrapText="1" indent="1"/>
    </xf>
    <xf numFmtId="0" fontId="9" fillId="7" borderId="3" xfId="0" applyFont="1" applyFill="1" applyBorder="1" applyAlignment="1" applyProtection="1">
      <alignment horizontal="left" vertical="center" wrapText="1" indent="1"/>
    </xf>
    <xf numFmtId="0" fontId="25" fillId="0" borderId="55" xfId="0" applyFont="1" applyFill="1" applyBorder="1" applyAlignment="1" applyProtection="1">
      <alignment horizontal="center" vertical="center" wrapText="1"/>
    </xf>
    <xf numFmtId="0" fontId="25" fillId="0" borderId="70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Border="1"/>
    <xf numFmtId="3" fontId="0" fillId="0" borderId="0" xfId="0" applyNumberFormat="1"/>
    <xf numFmtId="0" fontId="2" fillId="0" borderId="0" xfId="1" applyFont="1" applyFill="1" applyAlignment="1" applyProtection="1">
      <alignment horizontal="center" wrapText="1"/>
    </xf>
    <xf numFmtId="166" fontId="7" fillId="0" borderId="5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Protection="1"/>
    <xf numFmtId="0" fontId="22" fillId="0" borderId="0" xfId="0" applyFont="1" applyFill="1" applyAlignment="1" applyProtection="1">
      <alignment horizontal="left"/>
    </xf>
    <xf numFmtId="0" fontId="19" fillId="0" borderId="38" xfId="0" applyFont="1" applyBorder="1" applyAlignment="1">
      <alignment horizontal="center" wrapText="1"/>
    </xf>
    <xf numFmtId="166" fontId="8" fillId="0" borderId="7" xfId="0" applyNumberFormat="1" applyFont="1" applyFill="1" applyBorder="1" applyAlignment="1" applyProtection="1">
      <alignment horizontal="right" vertical="center" wrapText="1" indent="1"/>
    </xf>
    <xf numFmtId="166" fontId="9" fillId="0" borderId="0" xfId="0" applyNumberFormat="1" applyFont="1" applyFill="1" applyAlignment="1">
      <alignment horizontal="center" vertical="center" wrapText="1"/>
    </xf>
    <xf numFmtId="0" fontId="2" fillId="0" borderId="0" xfId="1" applyFont="1" applyFill="1" applyAlignment="1" applyProtection="1">
      <alignment horizontal="center" wrapText="1"/>
    </xf>
    <xf numFmtId="2" fontId="7" fillId="0" borderId="33" xfId="5" applyNumberFormat="1" applyFont="1" applyBorder="1"/>
    <xf numFmtId="2" fontId="7" fillId="0" borderId="33" xfId="5" applyNumberFormat="1" applyFont="1" applyBorder="1" applyAlignment="1">
      <alignment horizontal="center"/>
    </xf>
    <xf numFmtId="2" fontId="7" fillId="0" borderId="34" xfId="5" applyNumberFormat="1" applyFont="1" applyBorder="1"/>
    <xf numFmtId="2" fontId="7" fillId="0" borderId="45" xfId="5" applyNumberFormat="1" applyFont="1" applyBorder="1" applyAlignment="1">
      <alignment horizontal="center"/>
    </xf>
    <xf numFmtId="2" fontId="7" fillId="0" borderId="31" xfId="5" applyNumberFormat="1" applyFont="1" applyBorder="1"/>
    <xf numFmtId="2" fontId="0" fillId="0" borderId="0" xfId="0" applyNumberFormat="1"/>
    <xf numFmtId="0" fontId="12" fillId="0" borderId="23" xfId="0" applyFont="1" applyBorder="1"/>
    <xf numFmtId="0" fontId="12" fillId="0" borderId="3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5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3" fontId="12" fillId="0" borderId="10" xfId="0" quotePrefix="1" applyNumberFormat="1" applyFont="1" applyBorder="1" applyAlignment="1">
      <alignment horizontal="right" vertical="center"/>
    </xf>
    <xf numFmtId="3" fontId="12" fillId="0" borderId="33" xfId="0" quotePrefix="1" applyNumberFormat="1" applyFont="1" applyBorder="1" applyAlignment="1">
      <alignment horizontal="right" vertical="center"/>
    </xf>
    <xf numFmtId="3" fontId="12" fillId="0" borderId="10" xfId="0" applyNumberFormat="1" applyFont="1" applyBorder="1"/>
    <xf numFmtId="3" fontId="11" fillId="0" borderId="10" xfId="0" applyNumberFormat="1" applyFont="1" applyBorder="1"/>
    <xf numFmtId="0" fontId="12" fillId="0" borderId="10" xfId="0" applyFont="1" applyBorder="1" applyAlignment="1">
      <alignment horizontal="center" vertical="center"/>
    </xf>
    <xf numFmtId="3" fontId="11" fillId="0" borderId="10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3" fontId="12" fillId="0" borderId="13" xfId="0" applyNumberFormat="1" applyFont="1" applyBorder="1" applyAlignment="1">
      <alignment vertical="center"/>
    </xf>
    <xf numFmtId="3" fontId="12" fillId="0" borderId="34" xfId="0" quotePrefix="1" applyNumberFormat="1" applyFont="1" applyBorder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3" fontId="17" fillId="0" borderId="10" xfId="0" applyNumberFormat="1" applyFont="1" applyBorder="1" applyAlignment="1">
      <alignment vertical="center"/>
    </xf>
    <xf numFmtId="3" fontId="17" fillId="0" borderId="33" xfId="0" applyNumberFormat="1" applyFont="1" applyBorder="1" applyAlignment="1">
      <alignment vertical="center"/>
    </xf>
    <xf numFmtId="0" fontId="17" fillId="0" borderId="10" xfId="0" applyFont="1" applyBorder="1" applyAlignment="1">
      <alignment horizontal="center"/>
    </xf>
    <xf numFmtId="3" fontId="17" fillId="0" borderId="10" xfId="0" applyNumberFormat="1" applyFont="1" applyBorder="1"/>
    <xf numFmtId="3" fontId="17" fillId="0" borderId="33" xfId="0" applyNumberFormat="1" applyFont="1" applyBorder="1"/>
    <xf numFmtId="3" fontId="17" fillId="0" borderId="36" xfId="0" applyNumberFormat="1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3" fontId="12" fillId="0" borderId="7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2" fillId="0" borderId="36" xfId="0" applyNumberFormat="1" applyFont="1" applyBorder="1" applyAlignment="1">
      <alignment vertical="center"/>
    </xf>
    <xf numFmtId="3" fontId="12" fillId="0" borderId="36" xfId="0" applyNumberFormat="1" applyFont="1" applyBorder="1"/>
    <xf numFmtId="3" fontId="12" fillId="0" borderId="37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3" fontId="17" fillId="0" borderId="17" xfId="0" applyNumberFormat="1" applyFont="1" applyBorder="1" applyAlignment="1">
      <alignment vertical="center"/>
    </xf>
    <xf numFmtId="3" fontId="17" fillId="0" borderId="47" xfId="0" applyNumberFormat="1" applyFont="1" applyBorder="1" applyAlignment="1">
      <alignment vertical="center"/>
    </xf>
    <xf numFmtId="0" fontId="12" fillId="0" borderId="54" xfId="0" applyFont="1" applyBorder="1" applyAlignment="1">
      <alignment horizontal="center"/>
    </xf>
    <xf numFmtId="0" fontId="12" fillId="0" borderId="2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right" vertical="center"/>
    </xf>
    <xf numFmtId="0" fontId="12" fillId="0" borderId="37" xfId="0" applyFont="1" applyBorder="1" applyAlignment="1">
      <alignment vertical="center"/>
    </xf>
    <xf numFmtId="3" fontId="12" fillId="0" borderId="33" xfId="0" applyNumberFormat="1" applyFont="1" applyBorder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/>
    <xf numFmtId="0" fontId="31" fillId="0" borderId="0" xfId="1" applyFont="1" applyFill="1" applyAlignment="1" applyProtection="1">
      <alignment horizontal="right" wrapText="1"/>
    </xf>
    <xf numFmtId="3" fontId="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1" xfId="0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left" vertical="center" wrapText="1" indent="8"/>
    </xf>
    <xf numFmtId="166" fontId="12" fillId="0" borderId="0" xfId="0" applyNumberFormat="1" applyFont="1"/>
    <xf numFmtId="0" fontId="7" fillId="6" borderId="24" xfId="0" applyFont="1" applyFill="1" applyBorder="1" applyAlignment="1" applyProtection="1">
      <alignment horizontal="center" vertical="center" wrapText="1"/>
    </xf>
    <xf numFmtId="0" fontId="7" fillId="6" borderId="25" xfId="0" applyFont="1" applyFill="1" applyBorder="1" applyAlignment="1" applyProtection="1">
      <alignment horizontal="left" vertical="center" wrapText="1" indent="1"/>
    </xf>
    <xf numFmtId="0" fontId="28" fillId="0" borderId="0" xfId="0" applyFont="1"/>
    <xf numFmtId="0" fontId="0" fillId="4" borderId="0" xfId="0" applyFill="1"/>
    <xf numFmtId="0" fontId="29" fillId="4" borderId="0" xfId="0" applyFont="1" applyFill="1"/>
    <xf numFmtId="49" fontId="7" fillId="0" borderId="22" xfId="0" applyNumberFormat="1" applyFont="1" applyFill="1" applyBorder="1" applyAlignment="1" applyProtection="1">
      <alignment horizontal="right" vertical="center"/>
    </xf>
    <xf numFmtId="0" fontId="7" fillId="0" borderId="68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166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62" xfId="0" applyNumberFormat="1" applyFont="1" applyFill="1" applyBorder="1" applyAlignment="1" applyProtection="1">
      <alignment horizontal="right" vertical="center" wrapText="1" indent="1"/>
    </xf>
    <xf numFmtId="166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60" xfId="0" applyNumberFormat="1" applyFont="1" applyFill="1" applyBorder="1" applyAlignment="1" applyProtection="1">
      <alignment horizontal="right" vertical="center" wrapText="1" indent="1"/>
    </xf>
    <xf numFmtId="166" fontId="7" fillId="7" borderId="3" xfId="0" applyNumberFormat="1" applyFont="1" applyFill="1" applyBorder="1" applyAlignment="1" applyProtection="1">
      <alignment horizontal="right" vertical="center" wrapText="1" indent="1"/>
    </xf>
    <xf numFmtId="166" fontId="9" fillId="7" borderId="3" xfId="0" applyNumberFormat="1" applyFont="1" applyFill="1" applyBorder="1" applyAlignment="1" applyProtection="1">
      <alignment horizontal="right" vertical="center" wrapText="1" indent="1"/>
    </xf>
    <xf numFmtId="0" fontId="28" fillId="0" borderId="5" xfId="0" applyFont="1" applyBorder="1" applyAlignment="1">
      <alignment horizontal="center" wrapText="1"/>
    </xf>
    <xf numFmtId="166" fontId="8" fillId="0" borderId="8" xfId="0" applyNumberFormat="1" applyFont="1" applyFill="1" applyBorder="1" applyAlignment="1" applyProtection="1">
      <alignment vertical="center" wrapText="1"/>
      <protection locked="0"/>
    </xf>
    <xf numFmtId="166" fontId="7" fillId="0" borderId="3" xfId="0" applyNumberFormat="1" applyFont="1" applyFill="1" applyBorder="1" applyAlignment="1" applyProtection="1">
      <alignment vertical="center" wrapText="1"/>
    </xf>
    <xf numFmtId="166" fontId="8" fillId="0" borderId="7" xfId="0" applyNumberFormat="1" applyFont="1" applyFill="1" applyBorder="1" applyAlignment="1" applyProtection="1">
      <alignment vertical="center" wrapText="1"/>
      <protection locked="0"/>
    </xf>
    <xf numFmtId="166" fontId="7" fillId="0" borderId="62" xfId="0" applyNumberFormat="1" applyFont="1" applyFill="1" applyBorder="1" applyAlignment="1" applyProtection="1">
      <alignment vertical="center" wrapText="1"/>
    </xf>
    <xf numFmtId="166" fontId="9" fillId="7" borderId="3" xfId="0" applyNumberFormat="1" applyFont="1" applyFill="1" applyBorder="1" applyAlignment="1" applyProtection="1">
      <alignment vertical="center" wrapText="1"/>
    </xf>
    <xf numFmtId="3" fontId="7" fillId="0" borderId="3" xfId="0" applyNumberFormat="1" applyFont="1" applyFill="1" applyBorder="1" applyAlignment="1" applyProtection="1">
      <alignment horizontal="right" vertical="center" wrapText="1" indent="1"/>
    </xf>
    <xf numFmtId="166" fontId="7" fillId="6" borderId="3" xfId="0" applyNumberFormat="1" applyFont="1" applyFill="1" applyBorder="1" applyAlignment="1" applyProtection="1">
      <alignment horizontal="right" vertical="center" wrapText="1" indent="1"/>
    </xf>
    <xf numFmtId="4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Alignment="1" applyProtection="1">
      <alignment horizontal="right"/>
    </xf>
    <xf numFmtId="0" fontId="32" fillId="0" borderId="55" xfId="0" applyFont="1" applyFill="1" applyBorder="1" applyAlignment="1" applyProtection="1">
      <alignment horizontal="center" vertical="center" wrapText="1"/>
    </xf>
    <xf numFmtId="0" fontId="32" fillId="0" borderId="70" xfId="0" applyFont="1" applyFill="1" applyBorder="1" applyAlignment="1" applyProtection="1">
      <alignment horizontal="center" vertical="center" wrapText="1"/>
    </xf>
    <xf numFmtId="49" fontId="7" fillId="0" borderId="52" xfId="0" applyNumberFormat="1" applyFont="1" applyFill="1" applyBorder="1" applyAlignment="1" applyProtection="1">
      <alignment horizontal="right" vertical="center"/>
    </xf>
    <xf numFmtId="49" fontId="7" fillId="0" borderId="1" xfId="0" applyNumberFormat="1" applyFont="1" applyFill="1" applyBorder="1" applyAlignment="1" applyProtection="1">
      <alignment horizontal="right" vertical="center"/>
    </xf>
    <xf numFmtId="0" fontId="7" fillId="0" borderId="60" xfId="0" applyFont="1" applyFill="1" applyBorder="1" applyAlignment="1" applyProtection="1">
      <alignment horizontal="center" vertical="center" wrapText="1"/>
    </xf>
    <xf numFmtId="167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 indent="1"/>
    </xf>
    <xf numFmtId="167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7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9" xfId="0" applyFont="1" applyFill="1" applyBorder="1" applyAlignment="1" applyProtection="1">
      <alignment horizontal="right" vertical="center"/>
    </xf>
    <xf numFmtId="0" fontId="7" fillId="0" borderId="22" xfId="0" quotePrefix="1" applyFont="1" applyFill="1" applyBorder="1" applyAlignment="1" applyProtection="1">
      <alignment horizontal="right" vertical="center"/>
    </xf>
    <xf numFmtId="166" fontId="7" fillId="6" borderId="3" xfId="1" applyNumberFormat="1" applyFont="1" applyFill="1" applyBorder="1" applyAlignment="1" applyProtection="1">
      <alignment horizontal="right" vertical="center" wrapText="1" indent="1"/>
    </xf>
    <xf numFmtId="166" fontId="7" fillId="6" borderId="3" xfId="0" quotePrefix="1" applyNumberFormat="1" applyFont="1" applyFill="1" applyBorder="1" applyAlignment="1" applyProtection="1">
      <alignment horizontal="right" vertical="center" wrapText="1" indent="1"/>
    </xf>
    <xf numFmtId="0" fontId="7" fillId="0" borderId="22" xfId="0" quotePrefix="1" applyFont="1" applyFill="1" applyBorder="1" applyAlignment="1" applyProtection="1">
      <alignment horizontal="right" vertical="center" indent="1"/>
    </xf>
    <xf numFmtId="166" fontId="7" fillId="0" borderId="60" xfId="0" applyNumberFormat="1" applyFont="1" applyFill="1" applyBorder="1" applyAlignment="1" applyProtection="1">
      <alignment horizontal="center" vertical="center" wrapText="1"/>
    </xf>
    <xf numFmtId="166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4" fontId="7" fillId="7" borderId="5" xfId="0" applyNumberFormat="1" applyFont="1" applyFill="1" applyBorder="1" applyAlignment="1" applyProtection="1">
      <alignment horizontal="right" vertical="center" wrapText="1" indent="1"/>
    </xf>
    <xf numFmtId="167" fontId="8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7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5" xfId="0" applyNumberFormat="1" applyFont="1" applyFill="1" applyBorder="1" applyAlignment="1" applyProtection="1">
      <alignment vertical="center" wrapText="1"/>
    </xf>
    <xf numFmtId="167" fontId="8" fillId="0" borderId="8" xfId="0" applyNumberFormat="1" applyFont="1" applyFill="1" applyBorder="1" applyAlignment="1" applyProtection="1">
      <alignment vertical="center" wrapText="1"/>
      <protection locked="0"/>
    </xf>
    <xf numFmtId="4" fontId="9" fillId="7" borderId="5" xfId="0" applyNumberFormat="1" applyFont="1" applyFill="1" applyBorder="1" applyAlignment="1" applyProtection="1">
      <alignment vertical="center" wrapText="1"/>
    </xf>
    <xf numFmtId="3" fontId="7" fillId="7" borderId="3" xfId="0" applyNumberFormat="1" applyFont="1" applyFill="1" applyBorder="1" applyAlignment="1" applyProtection="1">
      <alignment horizontal="right" vertical="center" wrapText="1" indent="1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52" xfId="0" quotePrefix="1" applyFont="1" applyFill="1" applyBorder="1" applyAlignment="1" applyProtection="1">
      <alignment horizontal="right" vertical="center" indent="1"/>
    </xf>
    <xf numFmtId="0" fontId="7" fillId="0" borderId="1" xfId="0" applyFont="1" applyFill="1" applyBorder="1" applyAlignment="1" applyProtection="1">
      <alignment horizontal="right" vertical="center" indent="1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7" xfId="0" applyFont="1" applyFill="1" applyBorder="1" applyAlignment="1" applyProtection="1">
      <alignment vertical="center" wrapText="1"/>
      <protection locked="0"/>
    </xf>
    <xf numFmtId="0" fontId="6" fillId="0" borderId="25" xfId="0" applyFont="1" applyFill="1" applyBorder="1" applyAlignment="1" applyProtection="1">
      <alignment vertical="center" wrapText="1"/>
    </xf>
    <xf numFmtId="166" fontId="7" fillId="0" borderId="0" xfId="0" applyNumberFormat="1" applyFont="1" applyFill="1" applyBorder="1" applyAlignment="1" applyProtection="1">
      <alignment horizontal="center" vertical="center" wrapText="1"/>
    </xf>
    <xf numFmtId="166" fontId="6" fillId="0" borderId="62" xfId="0" applyNumberFormat="1" applyFont="1" applyFill="1" applyBorder="1" applyAlignment="1" applyProtection="1">
      <alignment horizontal="centerContinuous" vertical="center" wrapText="1"/>
    </xf>
    <xf numFmtId="3" fontId="12" fillId="0" borderId="0" xfId="0" applyNumberFormat="1" applyFont="1"/>
    <xf numFmtId="166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78" xfId="0" applyFont="1" applyFill="1" applyBorder="1" applyAlignment="1" applyProtection="1">
      <alignment horizontal="center" vertical="center" wrapText="1"/>
    </xf>
    <xf numFmtId="4" fontId="8" fillId="0" borderId="33" xfId="1" applyNumberFormat="1" applyFont="1" applyFill="1" applyBorder="1" applyAlignment="1" applyProtection="1">
      <alignment vertical="center" wrapText="1"/>
      <protection locked="0"/>
    </xf>
    <xf numFmtId="166" fontId="8" fillId="0" borderId="0" xfId="0" applyNumberFormat="1" applyFont="1" applyFill="1" applyAlignment="1" applyProtection="1">
      <alignment horizontal="right" vertical="center" wrapText="1" indent="1"/>
    </xf>
    <xf numFmtId="0" fontId="7" fillId="0" borderId="3" xfId="0" applyFont="1" applyFill="1" applyBorder="1" applyAlignment="1" applyProtection="1">
      <alignment horizontal="left" vertical="center" inden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left" wrapText="1" indent="1"/>
    </xf>
    <xf numFmtId="0" fontId="7" fillId="0" borderId="60" xfId="1" applyFont="1" applyFill="1" applyBorder="1" applyAlignment="1" applyProtection="1">
      <alignment horizontal="left" vertical="center" wrapText="1" indent="1"/>
    </xf>
    <xf numFmtId="0" fontId="24" fillId="7" borderId="3" xfId="0" applyFont="1" applyFill="1" applyBorder="1" applyAlignment="1" applyProtection="1">
      <alignment horizontal="left" wrapText="1" indent="1"/>
    </xf>
    <xf numFmtId="166" fontId="7" fillId="7" borderId="60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7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7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7" fontId="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8" xfId="1" applyFont="1" applyFill="1" applyBorder="1" applyAlignment="1" applyProtection="1">
      <alignment horizontal="left" vertical="center" wrapText="1" indent="1"/>
    </xf>
    <xf numFmtId="0" fontId="8" fillId="0" borderId="57" xfId="1" applyFont="1" applyFill="1" applyBorder="1" applyAlignment="1" applyProtection="1">
      <alignment horizontal="left" vertical="center" wrapText="1" indent="1"/>
    </xf>
    <xf numFmtId="0" fontId="7" fillId="7" borderId="24" xfId="0" applyFont="1" applyFill="1" applyBorder="1" applyAlignment="1" applyProtection="1">
      <alignment horizontal="center" vertical="center" wrapText="1"/>
    </xf>
    <xf numFmtId="0" fontId="7" fillId="7" borderId="79" xfId="1" applyFont="1" applyFill="1" applyBorder="1" applyAlignment="1" applyProtection="1">
      <alignment horizontal="left" vertical="center" wrapText="1" indent="1"/>
    </xf>
    <xf numFmtId="166" fontId="7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167" fontId="7" fillId="7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7" borderId="30" xfId="0" applyFont="1" applyFill="1" applyBorder="1" applyAlignment="1">
      <alignment horizontal="center"/>
    </xf>
    <xf numFmtId="0" fontId="7" fillId="7" borderId="3" xfId="0" applyFont="1" applyFill="1" applyBorder="1" applyAlignment="1" applyProtection="1">
      <alignment horizontal="left" vertical="center" indent="1"/>
    </xf>
    <xf numFmtId="0" fontId="7" fillId="7" borderId="3" xfId="1" applyFont="1" applyFill="1" applyBorder="1" applyAlignment="1" applyProtection="1">
      <alignment horizontal="left" vertical="center" wrapText="1" indent="1"/>
    </xf>
    <xf numFmtId="4" fontId="7" fillId="7" borderId="3" xfId="0" applyNumberFormat="1" applyFont="1" applyFill="1" applyBorder="1" applyAlignment="1" applyProtection="1">
      <alignment horizontal="center" vertical="center" wrapText="1"/>
    </xf>
    <xf numFmtId="4" fontId="7" fillId="7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0" applyFont="1" applyFill="1" applyBorder="1" applyAlignment="1" applyProtection="1">
      <alignment horizontal="left" wrapText="1" indent="1"/>
    </xf>
    <xf numFmtId="4" fontId="7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0" applyFont="1" applyFill="1" applyBorder="1" applyAlignment="1" applyProtection="1">
      <alignment horizontal="left" vertical="center" indent="1"/>
    </xf>
    <xf numFmtId="3" fontId="8" fillId="0" borderId="27" xfId="0" applyNumberFormat="1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 indent="1"/>
    </xf>
    <xf numFmtId="3" fontId="8" fillId="0" borderId="1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left" vertical="center" indent="1"/>
    </xf>
    <xf numFmtId="3" fontId="8" fillId="0" borderId="7" xfId="0" applyNumberFormat="1" applyFont="1" applyFill="1" applyBorder="1" applyAlignment="1" applyProtection="1">
      <alignment horizontal="right" vertical="center" wrapText="1" indent="1"/>
    </xf>
    <xf numFmtId="49" fontId="8" fillId="0" borderId="30" xfId="0" applyNumberFormat="1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166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9" xfId="1" applyFont="1" applyFill="1" applyBorder="1" applyAlignment="1" applyProtection="1">
      <alignment horizontal="left" vertical="center" wrapText="1" indent="1"/>
    </xf>
    <xf numFmtId="0" fontId="8" fillId="0" borderId="76" xfId="1" applyFont="1" applyFill="1" applyBorder="1" applyAlignment="1" applyProtection="1">
      <alignment horizontal="left" vertical="center" wrapText="1" indent="1"/>
    </xf>
    <xf numFmtId="0" fontId="9" fillId="7" borderId="24" xfId="0" applyFont="1" applyFill="1" applyBorder="1" applyAlignment="1" applyProtection="1">
      <alignment horizontal="center" vertical="center" wrapText="1"/>
    </xf>
    <xf numFmtId="0" fontId="9" fillId="7" borderId="79" xfId="1" applyFont="1" applyFill="1" applyBorder="1" applyAlignment="1" applyProtection="1">
      <alignment horizontal="left" vertical="center" wrapText="1" indent="1"/>
    </xf>
    <xf numFmtId="166" fontId="9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7" borderId="2" xfId="1" applyFont="1" applyFill="1" applyBorder="1" applyAlignment="1" applyProtection="1">
      <alignment horizontal="center" vertical="center" wrapText="1"/>
    </xf>
    <xf numFmtId="166" fontId="7" fillId="7" borderId="3" xfId="1" applyNumberFormat="1" applyFont="1" applyFill="1" applyBorder="1" applyAlignment="1" applyProtection="1">
      <alignment horizontal="right" vertical="center" wrapText="1" indent="1"/>
    </xf>
    <xf numFmtId="0" fontId="3" fillId="6" borderId="24" xfId="0" applyFont="1" applyFill="1" applyBorder="1" applyAlignment="1" applyProtection="1">
      <alignment horizontal="center" wrapText="1"/>
    </xf>
    <xf numFmtId="0" fontId="3" fillId="6" borderId="25" xfId="0" applyFont="1" applyFill="1" applyBorder="1" applyAlignment="1" applyProtection="1">
      <alignment wrapText="1"/>
    </xf>
    <xf numFmtId="0" fontId="8" fillId="0" borderId="17" xfId="1" applyFont="1" applyFill="1" applyBorder="1" applyAlignment="1" applyProtection="1">
      <alignment vertical="center" wrapText="1"/>
    </xf>
    <xf numFmtId="0" fontId="8" fillId="0" borderId="27" xfId="1" applyFont="1" applyFill="1" applyBorder="1" applyAlignment="1" applyProtection="1">
      <alignment horizontal="left" vertical="center" wrapText="1"/>
    </xf>
    <xf numFmtId="166" fontId="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7" borderId="15" xfId="1" applyNumberFormat="1" applyFont="1" applyFill="1" applyBorder="1" applyAlignment="1" applyProtection="1">
      <alignment horizontal="right" vertical="center" wrapText="1" indent="1"/>
    </xf>
    <xf numFmtId="0" fontId="7" fillId="7" borderId="30" xfId="1" applyFont="1" applyFill="1" applyBorder="1" applyAlignment="1" applyProtection="1">
      <alignment horizontal="center" vertical="center" wrapText="1"/>
    </xf>
    <xf numFmtId="0" fontId="7" fillId="7" borderId="15" xfId="1" applyFont="1" applyFill="1" applyBorder="1" applyAlignment="1" applyProtection="1">
      <alignment vertical="center" wrapText="1"/>
    </xf>
    <xf numFmtId="0" fontId="7" fillId="7" borderId="3" xfId="1" applyFont="1" applyFill="1" applyBorder="1" applyAlignment="1" applyProtection="1">
      <alignment vertical="center" wrapText="1"/>
    </xf>
    <xf numFmtId="166" fontId="7" fillId="7" borderId="61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Protection="1"/>
    <xf numFmtId="4" fontId="7" fillId="7" borderId="3" xfId="0" applyNumberFormat="1" applyFont="1" applyFill="1" applyBorder="1" applyAlignment="1" applyProtection="1">
      <alignment horizontal="right" vertical="center" wrapText="1"/>
    </xf>
    <xf numFmtId="4" fontId="7" fillId="7" borderId="5" xfId="0" applyNumberFormat="1" applyFont="1" applyFill="1" applyBorder="1" applyAlignment="1" applyProtection="1">
      <alignment vertical="center" wrapText="1"/>
    </xf>
    <xf numFmtId="4" fontId="7" fillId="0" borderId="5" xfId="0" applyNumberFormat="1" applyFont="1" applyFill="1" applyBorder="1" applyAlignment="1" applyProtection="1">
      <alignment horizontal="right" vertical="center" wrapText="1"/>
    </xf>
    <xf numFmtId="167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9" fillId="7" borderId="5" xfId="0" applyNumberFormat="1" applyFont="1" applyFill="1" applyBorder="1" applyAlignment="1" applyProtection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51" xfId="0" quotePrefix="1" applyFont="1" applyFill="1" applyBorder="1" applyAlignment="1" applyProtection="1">
      <alignment horizontal="right" vertical="center"/>
    </xf>
    <xf numFmtId="0" fontId="7" fillId="0" borderId="75" xfId="0" applyFont="1" applyFill="1" applyBorder="1" applyAlignment="1" applyProtection="1">
      <alignment horizontal="right" vertical="center"/>
    </xf>
    <xf numFmtId="4" fontId="7" fillId="0" borderId="4" xfId="0" applyNumberFormat="1" applyFont="1" applyFill="1" applyBorder="1" applyAlignment="1" applyProtection="1">
      <alignment vertical="center" wrapText="1"/>
    </xf>
    <xf numFmtId="4" fontId="8" fillId="0" borderId="37" xfId="0" applyNumberFormat="1" applyFont="1" applyFill="1" applyBorder="1" applyAlignment="1" applyProtection="1">
      <alignment vertical="center" wrapText="1"/>
    </xf>
    <xf numFmtId="4" fontId="8" fillId="0" borderId="33" xfId="0" applyNumberFormat="1" applyFont="1" applyFill="1" applyBorder="1" applyAlignment="1" applyProtection="1">
      <alignment vertical="center" wrapText="1"/>
    </xf>
    <xf numFmtId="4" fontId="7" fillId="7" borderId="4" xfId="0" applyNumberFormat="1" applyFont="1" applyFill="1" applyBorder="1" applyAlignment="1" applyProtection="1">
      <alignment horizontal="right" vertical="center" wrapText="1"/>
    </xf>
    <xf numFmtId="4" fontId="7" fillId="0" borderId="4" xfId="0" applyNumberFormat="1" applyFont="1" applyFill="1" applyBorder="1" applyAlignment="1" applyProtection="1">
      <alignment horizontal="right" vertical="center" wrapText="1"/>
    </xf>
    <xf numFmtId="167" fontId="8" fillId="0" borderId="32" xfId="1" applyNumberFormat="1" applyFont="1" applyFill="1" applyBorder="1" applyAlignment="1" applyProtection="1">
      <alignment vertical="center" wrapText="1"/>
      <protection locked="0"/>
    </xf>
    <xf numFmtId="167" fontId="8" fillId="0" borderId="33" xfId="1" applyNumberFormat="1" applyFont="1" applyFill="1" applyBorder="1" applyAlignment="1" applyProtection="1">
      <alignment vertical="center" wrapText="1"/>
      <protection locked="0"/>
    </xf>
    <xf numFmtId="167" fontId="8" fillId="0" borderId="32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33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33" xfId="0" applyNumberFormat="1" applyFont="1" applyFill="1" applyBorder="1" applyAlignment="1" applyProtection="1">
      <alignment vertical="center" wrapText="1"/>
    </xf>
    <xf numFmtId="4" fontId="8" fillId="0" borderId="34" xfId="0" applyNumberFormat="1" applyFont="1" applyFill="1" applyBorder="1" applyAlignment="1" applyProtection="1">
      <alignment vertical="center" wrapText="1"/>
    </xf>
    <xf numFmtId="4" fontId="8" fillId="0" borderId="47" xfId="0" applyNumberFormat="1" applyFont="1" applyFill="1" applyBorder="1" applyAlignment="1" applyProtection="1">
      <alignment vertical="center" wrapText="1"/>
    </xf>
    <xf numFmtId="4" fontId="7" fillId="0" borderId="4" xfId="0" applyNumberFormat="1" applyFont="1" applyFill="1" applyBorder="1" applyAlignment="1" applyProtection="1">
      <alignment vertical="center" wrapText="1"/>
      <protection locked="0"/>
    </xf>
    <xf numFmtId="167" fontId="8" fillId="0" borderId="36" xfId="0" applyNumberFormat="1" applyFont="1" applyFill="1" applyBorder="1" applyAlignment="1" applyProtection="1">
      <alignment vertical="center" wrapText="1"/>
      <protection locked="0"/>
    </xf>
    <xf numFmtId="167" fontId="8" fillId="0" borderId="33" xfId="0" applyNumberFormat="1" applyFont="1" applyFill="1" applyBorder="1" applyAlignment="1" applyProtection="1">
      <alignment vertical="center" wrapText="1"/>
      <protection locked="0"/>
    </xf>
    <xf numFmtId="167" fontId="8" fillId="0" borderId="31" xfId="0" applyNumberFormat="1" applyFont="1" applyFill="1" applyBorder="1" applyAlignment="1" applyProtection="1">
      <alignment vertical="center" wrapText="1"/>
      <protection locked="0"/>
    </xf>
    <xf numFmtId="166" fontId="8" fillId="0" borderId="47" xfId="0" applyNumberFormat="1" applyFont="1" applyFill="1" applyBorder="1" applyAlignment="1" applyProtection="1">
      <alignment vertical="center" wrapText="1"/>
      <protection locked="0"/>
    </xf>
    <xf numFmtId="4" fontId="7" fillId="7" borderId="4" xfId="0" applyNumberFormat="1" applyFont="1" applyFill="1" applyBorder="1" applyAlignment="1" applyProtection="1">
      <alignment vertical="center" wrapText="1"/>
      <protection locked="0"/>
    </xf>
    <xf numFmtId="167" fontId="8" fillId="0" borderId="37" xfId="0" applyNumberFormat="1" applyFont="1" applyFill="1" applyBorder="1" applyAlignment="1" applyProtection="1">
      <alignment vertical="center" wrapText="1"/>
      <protection locked="0"/>
    </xf>
    <xf numFmtId="166" fontId="8" fillId="0" borderId="36" xfId="0" applyNumberFormat="1" applyFont="1" applyFill="1" applyBorder="1" applyAlignment="1" applyProtection="1">
      <alignment vertical="center" wrapText="1"/>
      <protection locked="0"/>
    </xf>
    <xf numFmtId="167" fontId="8" fillId="0" borderId="47" xfId="0" applyNumberFormat="1" applyFont="1" applyFill="1" applyBorder="1" applyAlignment="1" applyProtection="1">
      <alignment vertical="center" wrapText="1"/>
      <protection locked="0"/>
    </xf>
    <xf numFmtId="4" fontId="9" fillId="7" borderId="54" xfId="0" applyNumberFormat="1" applyFont="1" applyFill="1" applyBorder="1" applyAlignment="1" applyProtection="1">
      <alignment vertical="center" wrapText="1"/>
      <protection locked="0"/>
    </xf>
    <xf numFmtId="4" fontId="7" fillId="0" borderId="4" xfId="1" applyNumberFormat="1" applyFont="1" applyFill="1" applyBorder="1" applyAlignment="1" applyProtection="1">
      <alignment vertical="center" wrapText="1"/>
    </xf>
    <xf numFmtId="166" fontId="8" fillId="0" borderId="33" xfId="1" applyNumberFormat="1" applyFont="1" applyFill="1" applyBorder="1" applyAlignment="1" applyProtection="1">
      <alignment vertical="center" wrapText="1"/>
      <protection locked="0"/>
    </xf>
    <xf numFmtId="166" fontId="7" fillId="0" borderId="4" xfId="1" applyNumberFormat="1" applyFont="1" applyFill="1" applyBorder="1" applyAlignment="1" applyProtection="1">
      <alignment vertical="center" wrapText="1"/>
    </xf>
    <xf numFmtId="4" fontId="8" fillId="0" borderId="32" xfId="1" applyNumberFormat="1" applyFont="1" applyFill="1" applyBorder="1" applyAlignment="1" applyProtection="1">
      <alignment vertical="center" wrapText="1"/>
    </xf>
    <xf numFmtId="166" fontId="8" fillId="0" borderId="36" xfId="1" applyNumberFormat="1" applyFont="1" applyFill="1" applyBorder="1" applyAlignment="1" applyProtection="1">
      <alignment vertical="center" wrapText="1"/>
      <protection locked="0"/>
    </xf>
    <xf numFmtId="4" fontId="7" fillId="6" borderId="4" xfId="1" applyNumberFormat="1" applyFont="1" applyFill="1" applyBorder="1" applyAlignment="1" applyProtection="1">
      <alignment vertical="center" wrapText="1"/>
    </xf>
    <xf numFmtId="4" fontId="7" fillId="7" borderId="68" xfId="1" applyNumberFormat="1" applyFont="1" applyFill="1" applyBorder="1" applyAlignment="1" applyProtection="1">
      <alignment horizontal="right" vertical="center" wrapText="1"/>
    </xf>
    <xf numFmtId="167" fontId="8" fillId="0" borderId="11" xfId="1" applyNumberFormat="1" applyFont="1" applyFill="1" applyBorder="1" applyAlignment="1" applyProtection="1">
      <alignment horizontal="right" vertical="center" wrapText="1"/>
      <protection locked="0"/>
    </xf>
    <xf numFmtId="4" fontId="7" fillId="7" borderId="5" xfId="1" applyNumberFormat="1" applyFont="1" applyFill="1" applyBorder="1" applyAlignment="1" applyProtection="1">
      <alignment horizontal="right" vertical="center" wrapText="1"/>
    </xf>
    <xf numFmtId="167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166" fontId="8" fillId="0" borderId="11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5" xfId="1" applyNumberFormat="1" applyFont="1" applyFill="1" applyBorder="1" applyAlignment="1" applyProtection="1">
      <alignment horizontal="right" vertical="center" wrapText="1"/>
    </xf>
    <xf numFmtId="166" fontId="7" fillId="0" borderId="5" xfId="0" applyNumberFormat="1" applyFont="1" applyBorder="1" applyAlignment="1" applyProtection="1">
      <alignment horizontal="right" vertical="center" wrapText="1"/>
    </xf>
    <xf numFmtId="4" fontId="7" fillId="6" borderId="5" xfId="0" quotePrefix="1" applyNumberFormat="1" applyFont="1" applyFill="1" applyBorder="1" applyAlignment="1" applyProtection="1">
      <alignment horizontal="right" vertical="center" wrapText="1"/>
    </xf>
    <xf numFmtId="4" fontId="7" fillId="0" borderId="4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36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33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4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37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36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34" xfId="0" applyNumberFormat="1" applyFont="1" applyFill="1" applyBorder="1" applyAlignment="1" applyProtection="1">
      <alignment horizontal="right" vertical="center" wrapText="1"/>
      <protection locked="0"/>
    </xf>
    <xf numFmtId="4" fontId="9" fillId="7" borderId="54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</xf>
    <xf numFmtId="166" fontId="8" fillId="0" borderId="33" xfId="1" applyNumberFormat="1" applyFont="1" applyFill="1" applyBorder="1" applyAlignment="1" applyProtection="1">
      <alignment horizontal="right" vertical="center" wrapText="1"/>
      <protection locked="0"/>
    </xf>
    <xf numFmtId="166" fontId="7" fillId="0" borderId="4" xfId="1" applyNumberFormat="1" applyFont="1" applyFill="1" applyBorder="1" applyAlignment="1" applyProtection="1">
      <alignment horizontal="right" vertical="center" wrapText="1"/>
    </xf>
    <xf numFmtId="166" fontId="8" fillId="0" borderId="36" xfId="1" applyNumberFormat="1" applyFont="1" applyFill="1" applyBorder="1" applyAlignment="1" applyProtection="1">
      <alignment horizontal="right" vertical="center" wrapText="1"/>
      <protection locked="0"/>
    </xf>
    <xf numFmtId="4" fontId="7" fillId="6" borderId="4" xfId="1" applyNumberFormat="1" applyFont="1" applyFill="1" applyBorder="1" applyAlignment="1" applyProtection="1">
      <alignment horizontal="right" vertical="center" wrapText="1"/>
    </xf>
    <xf numFmtId="166" fontId="7" fillId="0" borderId="0" xfId="0" applyNumberFormat="1" applyFont="1" applyFill="1" applyBorder="1" applyAlignment="1" applyProtection="1">
      <alignment horizontal="right" vertical="center" wrapText="1"/>
    </xf>
    <xf numFmtId="166" fontId="7" fillId="0" borderId="5" xfId="0" applyNumberFormat="1" applyFont="1" applyFill="1" applyBorder="1" applyAlignment="1" applyProtection="1">
      <alignment horizontal="right" vertical="center" wrapText="1"/>
    </xf>
    <xf numFmtId="4" fontId="7" fillId="0" borderId="5" xfId="0" quotePrefix="1" applyNumberFormat="1" applyFont="1" applyBorder="1" applyAlignment="1" applyProtection="1">
      <alignment horizontal="right" vertical="center" wrapText="1"/>
    </xf>
    <xf numFmtId="167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52" xfId="0" quotePrefix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right" vertical="center"/>
    </xf>
    <xf numFmtId="167" fontId="8" fillId="0" borderId="32" xfId="1" applyNumberFormat="1" applyFont="1" applyFill="1" applyBorder="1" applyAlignment="1" applyProtection="1">
      <alignment horizontal="right" vertical="center" wrapText="1"/>
    </xf>
    <xf numFmtId="167" fontId="8" fillId="0" borderId="37" xfId="0" applyNumberFormat="1" applyFont="1" applyFill="1" applyBorder="1" applyAlignment="1" applyProtection="1">
      <alignment horizontal="right" vertical="center" wrapText="1"/>
    </xf>
    <xf numFmtId="167" fontId="8" fillId="0" borderId="33" xfId="0" applyNumberFormat="1" applyFont="1" applyFill="1" applyBorder="1" applyAlignment="1" applyProtection="1">
      <alignment horizontal="right" vertical="center" wrapText="1"/>
    </xf>
    <xf numFmtId="166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3" xfId="0" applyFont="1" applyFill="1" applyBorder="1" applyAlignment="1" applyProtection="1">
      <alignment horizontal="center" vertical="center"/>
    </xf>
    <xf numFmtId="166" fontId="14" fillId="0" borderId="0" xfId="0" applyNumberFormat="1" applyFont="1" applyFill="1" applyAlignment="1" applyProtection="1">
      <alignment horizontal="right" vertical="center" wrapText="1" indent="1"/>
    </xf>
    <xf numFmtId="0" fontId="8" fillId="0" borderId="57" xfId="1" applyFont="1" applyFill="1" applyBorder="1" applyAlignment="1" applyProtection="1">
      <alignment horizontal="left" vertical="center" wrapText="1" indent="2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166" fontId="7" fillId="0" borderId="18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77" xfId="0" applyNumberFormat="1" applyFont="1" applyFill="1" applyBorder="1" applyAlignment="1" applyProtection="1">
      <alignment horizontal="right" vertical="center" wrapText="1"/>
      <protection locked="0"/>
    </xf>
    <xf numFmtId="167" fontId="7" fillId="7" borderId="54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77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60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11" xfId="0" applyNumberFormat="1" applyFont="1" applyFill="1" applyBorder="1" applyAlignment="1" applyProtection="1">
      <alignment horizontal="right" vertical="center" wrapText="1"/>
      <protection locked="0"/>
    </xf>
    <xf numFmtId="167" fontId="8" fillId="0" borderId="18" xfId="0" applyNumberFormat="1" applyFont="1" applyFill="1" applyBorder="1" applyAlignment="1" applyProtection="1">
      <alignment horizontal="right" vertical="center" wrapText="1"/>
      <protection locked="0"/>
    </xf>
    <xf numFmtId="166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Fill="1" applyAlignment="1" applyProtection="1">
      <alignment horizontal="right" vertical="center" wrapText="1"/>
    </xf>
    <xf numFmtId="4" fontId="7" fillId="6" borderId="5" xfId="0" applyNumberFormat="1" applyFont="1" applyFill="1" applyBorder="1" applyAlignment="1" applyProtection="1">
      <alignment horizontal="right" vertical="center" wrapText="1"/>
    </xf>
    <xf numFmtId="166" fontId="8" fillId="0" borderId="33" xfId="0" applyNumberFormat="1" applyFont="1" applyFill="1" applyBorder="1" applyAlignment="1" applyProtection="1">
      <alignment horizontal="right" vertical="center" wrapText="1"/>
      <protection locked="0"/>
    </xf>
    <xf numFmtId="166" fontId="7" fillId="0" borderId="47" xfId="0" applyNumberFormat="1" applyFont="1" applyFill="1" applyBorder="1" applyAlignment="1" applyProtection="1">
      <alignment horizontal="right" vertical="center" wrapText="1"/>
      <protection locked="0"/>
    </xf>
    <xf numFmtId="2" fontId="7" fillId="0" borderId="2" xfId="5" applyNumberFormat="1" applyFont="1" applyBorder="1"/>
    <xf numFmtId="0" fontId="7" fillId="0" borderId="9" xfId="1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wrapText="1" indent="1"/>
    </xf>
    <xf numFmtId="3" fontId="7" fillId="0" borderId="61" xfId="0" applyNumberFormat="1" applyFont="1" applyFill="1" applyBorder="1" applyAlignment="1" applyProtection="1">
      <alignment horizontal="right" vertical="center" wrapText="1" indent="1"/>
    </xf>
    <xf numFmtId="3" fontId="8" fillId="0" borderId="48" xfId="0" applyNumberFormat="1" applyFont="1" applyFill="1" applyBorder="1" applyAlignment="1" applyProtection="1">
      <alignment horizontal="right" vertical="center" wrapText="1" indent="1"/>
    </xf>
    <xf numFmtId="3" fontId="8" fillId="0" borderId="43" xfId="0" applyNumberFormat="1" applyFont="1" applyFill="1" applyBorder="1" applyAlignment="1" applyProtection="1">
      <alignment horizontal="right" vertical="center" wrapText="1" indent="1"/>
    </xf>
    <xf numFmtId="166" fontId="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7" borderId="61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61" xfId="0" applyNumberFormat="1" applyFont="1" applyFill="1" applyBorder="1" applyAlignment="1" applyProtection="1">
      <alignment horizontal="right" vertical="center" wrapText="1" indent="1"/>
    </xf>
    <xf numFmtId="166" fontId="9" fillId="7" borderId="75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6" borderId="61" xfId="1" applyNumberFormat="1" applyFont="1" applyFill="1" applyBorder="1" applyAlignment="1" applyProtection="1">
      <alignment horizontal="right" vertical="center" wrapText="1" indent="1"/>
    </xf>
    <xf numFmtId="3" fontId="8" fillId="0" borderId="22" xfId="0" applyNumberFormat="1" applyFont="1" applyFill="1" applyBorder="1" applyAlignment="1" applyProtection="1">
      <alignment vertical="center"/>
      <protection locked="0"/>
    </xf>
    <xf numFmtId="3" fontId="13" fillId="0" borderId="11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3" fontId="8" fillId="0" borderId="11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</xf>
    <xf numFmtId="166" fontId="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3" fontId="7" fillId="7" borderId="62" xfId="0" applyNumberFormat="1" applyFont="1" applyFill="1" applyBorder="1" applyAlignment="1" applyProtection="1">
      <alignment horizontal="right" vertical="center" wrapText="1" indent="1"/>
    </xf>
    <xf numFmtId="3" fontId="8" fillId="0" borderId="65" xfId="0" applyNumberFormat="1" applyFont="1" applyFill="1" applyBorder="1" applyAlignment="1" applyProtection="1">
      <alignment horizontal="right" vertical="center" wrapText="1" indent="1"/>
    </xf>
    <xf numFmtId="166" fontId="7" fillId="0" borderId="62" xfId="0" applyNumberFormat="1" applyFont="1" applyFill="1" applyBorder="1" applyAlignment="1" applyProtection="1">
      <alignment horizontal="center" vertical="center" wrapText="1"/>
    </xf>
    <xf numFmtId="166" fontId="7" fillId="0" borderId="5" xfId="0" applyNumberFormat="1" applyFont="1" applyFill="1" applyBorder="1" applyAlignment="1" applyProtection="1">
      <alignment horizontal="center" vertical="center" wrapText="1"/>
    </xf>
    <xf numFmtId="3" fontId="8" fillId="0" borderId="63" xfId="0" applyNumberFormat="1" applyFont="1" applyFill="1" applyBorder="1" applyAlignment="1" applyProtection="1">
      <alignment horizontal="right" vertical="center" wrapText="1" indent="1"/>
    </xf>
    <xf numFmtId="166" fontId="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Border="1" applyAlignment="1"/>
    <xf numFmtId="166" fontId="7" fillId="0" borderId="62" xfId="0" applyNumberFormat="1" applyFont="1" applyFill="1" applyBorder="1" applyAlignment="1" applyProtection="1">
      <alignment horizontal="center" vertical="center" wrapText="1"/>
    </xf>
    <xf numFmtId="166" fontId="7" fillId="0" borderId="5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right"/>
    </xf>
    <xf numFmtId="0" fontId="7" fillId="0" borderId="61" xfId="0" applyFont="1" applyFill="1" applyBorder="1" applyAlignment="1" applyProtection="1">
      <alignment horizontal="center" vertical="center"/>
    </xf>
    <xf numFmtId="166" fontId="10" fillId="0" borderId="0" xfId="4" applyNumberFormat="1" applyFont="1" applyFill="1" applyBorder="1" applyAlignment="1" applyProtection="1">
      <alignment vertical="center"/>
      <protection locked="0"/>
    </xf>
    <xf numFmtId="166" fontId="9" fillId="0" borderId="0" xfId="4" applyNumberFormat="1" applyFont="1" applyFill="1" applyBorder="1" applyAlignment="1" applyProtection="1">
      <alignment vertical="center"/>
    </xf>
    <xf numFmtId="0" fontId="26" fillId="0" borderId="0" xfId="4" applyFont="1" applyFill="1" applyBorder="1" applyAlignment="1" applyProtection="1">
      <alignment horizontal="center"/>
    </xf>
    <xf numFmtId="0" fontId="23" fillId="0" borderId="0" xfId="4" applyFont="1" applyFill="1" applyBorder="1" applyProtection="1">
      <protection locked="0"/>
    </xf>
    <xf numFmtId="0" fontId="5" fillId="0" borderId="0" xfId="0" applyFont="1" applyFill="1" applyBorder="1" applyAlignment="1">
      <alignment horizontal="right"/>
    </xf>
    <xf numFmtId="0" fontId="9" fillId="0" borderId="0" xfId="4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 applyProtection="1">
      <alignment horizontal="left" vertical="center" indent="1"/>
    </xf>
    <xf numFmtId="0" fontId="9" fillId="0" borderId="0" xfId="4" applyFont="1" applyFill="1" applyBorder="1" applyAlignment="1" applyProtection="1">
      <alignment horizontal="left" vertical="center" indent="1"/>
    </xf>
    <xf numFmtId="0" fontId="10" fillId="0" borderId="0" xfId="4" applyFont="1" applyFill="1" applyBorder="1" applyAlignment="1" applyProtection="1">
      <alignment horizontal="left" vertical="center" wrapText="1" indent="1"/>
    </xf>
    <xf numFmtId="0" fontId="9" fillId="0" borderId="0" xfId="4" applyFont="1" applyFill="1" applyBorder="1" applyAlignment="1" applyProtection="1">
      <alignment horizontal="left" indent="1"/>
    </xf>
    <xf numFmtId="166" fontId="9" fillId="0" borderId="0" xfId="4" applyNumberFormat="1" applyFont="1" applyFill="1" applyBorder="1" applyProtection="1"/>
    <xf numFmtId="3" fontId="9" fillId="0" borderId="0" xfId="4" applyNumberFormat="1" applyFont="1" applyFill="1" applyBorder="1" applyProtection="1"/>
    <xf numFmtId="0" fontId="26" fillId="0" borderId="0" xfId="4" applyFont="1" applyFill="1" applyBorder="1" applyAlignment="1" applyProtection="1"/>
    <xf numFmtId="0" fontId="5" fillId="0" borderId="0" xfId="4" applyFont="1" applyFill="1" applyBorder="1" applyAlignment="1" applyProtection="1">
      <alignment vertical="center"/>
    </xf>
    <xf numFmtId="0" fontId="26" fillId="0" borderId="0" xfId="0" applyFont="1" applyFill="1" applyAlignment="1" applyProtection="1">
      <alignment horizontal="center" vertical="top" wrapText="1"/>
      <protection locked="0"/>
    </xf>
    <xf numFmtId="0" fontId="12" fillId="0" borderId="0" xfId="0" applyFont="1" applyFill="1"/>
    <xf numFmtId="0" fontId="9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left" vertical="center" wrapText="1" indent="1"/>
      <protection locked="0"/>
    </xf>
    <xf numFmtId="169" fontId="9" fillId="0" borderId="36" xfId="0" applyNumberFormat="1" applyFont="1" applyFill="1" applyBorder="1" applyAlignment="1" applyProtection="1">
      <alignment horizontal="right" vertical="center"/>
    </xf>
    <xf numFmtId="0" fontId="12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indent="5"/>
    </xf>
    <xf numFmtId="169" fontId="10" fillId="0" borderId="33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1"/>
    </xf>
    <xf numFmtId="0" fontId="12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left" vertical="center" indent="1"/>
    </xf>
    <xf numFmtId="169" fontId="10" fillId="0" borderId="34" xfId="0" applyNumberFormat="1" applyFont="1" applyFill="1" applyBorder="1" applyAlignment="1" applyProtection="1">
      <alignment horizontal="right" vertical="center"/>
      <protection locked="0"/>
    </xf>
    <xf numFmtId="0" fontId="12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indent="1"/>
    </xf>
    <xf numFmtId="169" fontId="10" fillId="0" borderId="47" xfId="0" applyNumberFormat="1" applyFont="1" applyFill="1" applyBorder="1" applyAlignment="1" applyProtection="1">
      <alignment horizontal="right" vertical="center"/>
      <protection locked="0"/>
    </xf>
    <xf numFmtId="0" fontId="12" fillId="0" borderId="20" xfId="0" applyFont="1" applyFill="1" applyBorder="1" applyAlignment="1">
      <alignment horizontal="center" vertical="center"/>
    </xf>
    <xf numFmtId="0" fontId="17" fillId="0" borderId="21" xfId="0" applyFont="1" applyFill="1" applyBorder="1" applyAlignment="1" applyProtection="1">
      <alignment horizontal="left" vertical="center" wrapText="1" indent="1"/>
      <protection locked="0"/>
    </xf>
    <xf numFmtId="169" fontId="9" fillId="0" borderId="32" xfId="0" applyNumberFormat="1" applyFont="1" applyFill="1" applyBorder="1" applyAlignment="1" applyProtection="1">
      <alignment horizontal="right" vertical="center"/>
    </xf>
    <xf numFmtId="0" fontId="10" fillId="0" borderId="17" xfId="0" applyFont="1" applyFill="1" applyBorder="1" applyAlignment="1">
      <alignment horizontal="left" vertical="center" indent="5"/>
    </xf>
    <xf numFmtId="0" fontId="10" fillId="0" borderId="0" xfId="6" applyFont="1" applyAlignment="1">
      <alignment horizontal="center"/>
    </xf>
    <xf numFmtId="0" fontId="10" fillId="0" borderId="0" xfId="6" applyFont="1"/>
    <xf numFmtId="0" fontId="20" fillId="0" borderId="0" xfId="6" applyFont="1"/>
    <xf numFmtId="0" fontId="10" fillId="0" borderId="38" xfId="6" applyFont="1" applyBorder="1" applyAlignment="1">
      <alignment horizontal="center"/>
    </xf>
    <xf numFmtId="0" fontId="10" fillId="0" borderId="50" xfId="6" applyFont="1" applyBorder="1"/>
    <xf numFmtId="0" fontId="10" fillId="0" borderId="39" xfId="6" applyFont="1" applyBorder="1" applyAlignment="1">
      <alignment horizontal="center"/>
    </xf>
    <xf numFmtId="0" fontId="10" fillId="0" borderId="1" xfId="6" applyFont="1" applyBorder="1"/>
    <xf numFmtId="0" fontId="10" fillId="0" borderId="17" xfId="6" applyFont="1" applyFill="1" applyBorder="1" applyAlignment="1">
      <alignment horizontal="center"/>
    </xf>
    <xf numFmtId="0" fontId="10" fillId="0" borderId="80" xfId="6" applyFont="1" applyFill="1" applyBorder="1" applyAlignment="1">
      <alignment horizontal="center"/>
    </xf>
    <xf numFmtId="0" fontId="10" fillId="0" borderId="18" xfId="6" applyFont="1" applyFill="1" applyBorder="1" applyAlignment="1">
      <alignment horizontal="center"/>
    </xf>
    <xf numFmtId="0" fontId="10" fillId="0" borderId="23" xfId="6" applyFont="1" applyBorder="1" applyAlignment="1">
      <alignment horizontal="center"/>
    </xf>
    <xf numFmtId="0" fontId="10" fillId="0" borderId="59" xfId="6" applyFont="1" applyBorder="1" applyAlignment="1">
      <alignment horizontal="center"/>
    </xf>
    <xf numFmtId="0" fontId="10" fillId="0" borderId="62" xfId="6" applyFont="1" applyBorder="1" applyAlignment="1">
      <alignment horizontal="right"/>
    </xf>
    <xf numFmtId="0" fontId="10" fillId="0" borderId="62" xfId="6" applyFont="1" applyBorder="1" applyAlignment="1">
      <alignment horizontal="center"/>
    </xf>
    <xf numFmtId="0" fontId="10" fillId="0" borderId="3" xfId="6" applyFont="1" applyBorder="1" applyAlignment="1">
      <alignment horizontal="center"/>
    </xf>
    <xf numFmtId="0" fontId="10" fillId="0" borderId="60" xfId="6" applyFont="1" applyBorder="1" applyAlignment="1">
      <alignment horizontal="center"/>
    </xf>
    <xf numFmtId="0" fontId="10" fillId="0" borderId="5" xfId="6" applyFont="1" applyBorder="1" applyAlignment="1">
      <alignment horizontal="center"/>
    </xf>
    <xf numFmtId="0" fontId="9" fillId="0" borderId="23" xfId="6" applyFont="1" applyBorder="1" applyAlignment="1">
      <alignment horizontal="center"/>
    </xf>
    <xf numFmtId="0" fontId="9" fillId="0" borderId="59" xfId="6" applyFont="1" applyBorder="1"/>
    <xf numFmtId="0" fontId="9" fillId="0" borderId="62" xfId="6" applyFont="1" applyBorder="1"/>
    <xf numFmtId="0" fontId="10" fillId="0" borderId="62" xfId="6" applyFont="1" applyBorder="1"/>
    <xf numFmtId="0" fontId="9" fillId="8" borderId="23" xfId="6" applyFont="1" applyFill="1" applyBorder="1" applyAlignment="1">
      <alignment horizontal="center"/>
    </xf>
    <xf numFmtId="0" fontId="9" fillId="8" borderId="23" xfId="6" applyFont="1" applyFill="1" applyBorder="1"/>
    <xf numFmtId="164" fontId="9" fillId="5" borderId="2" xfId="6" applyNumberFormat="1" applyFont="1" applyFill="1" applyBorder="1" applyAlignment="1">
      <alignment horizontal="center"/>
    </xf>
    <xf numFmtId="164" fontId="9" fillId="5" borderId="60" xfId="6" applyNumberFormat="1" applyFont="1" applyFill="1" applyBorder="1" applyAlignment="1">
      <alignment horizontal="center"/>
    </xf>
    <xf numFmtId="0" fontId="9" fillId="0" borderId="46" xfId="6" applyFont="1" applyBorder="1" applyAlignment="1">
      <alignment horizontal="center"/>
    </xf>
    <xf numFmtId="0" fontId="10" fillId="0" borderId="55" xfId="6" applyFont="1" applyBorder="1"/>
    <xf numFmtId="0" fontId="9" fillId="0" borderId="52" xfId="6" applyFont="1" applyBorder="1"/>
    <xf numFmtId="0" fontId="10" fillId="0" borderId="52" xfId="6" applyFont="1" applyBorder="1"/>
    <xf numFmtId="0" fontId="9" fillId="3" borderId="46" xfId="6" applyFont="1" applyFill="1" applyBorder="1" applyAlignment="1">
      <alignment horizontal="center"/>
    </xf>
    <xf numFmtId="0" fontId="9" fillId="3" borderId="46" xfId="6" applyFont="1" applyFill="1" applyBorder="1"/>
    <xf numFmtId="0" fontId="9" fillId="3" borderId="21" xfId="6" applyFont="1" applyFill="1" applyBorder="1"/>
    <xf numFmtId="0" fontId="9" fillId="3" borderId="53" xfId="6" applyFont="1" applyFill="1" applyBorder="1"/>
    <xf numFmtId="0" fontId="9" fillId="3" borderId="22" xfId="6" applyFont="1" applyFill="1" applyBorder="1"/>
    <xf numFmtId="0" fontId="10" fillId="0" borderId="40" xfId="6" applyFont="1" applyBorder="1" applyAlignment="1">
      <alignment horizontal="center"/>
    </xf>
    <xf numFmtId="0" fontId="10" fillId="0" borderId="74" xfId="6" applyFont="1" applyBorder="1"/>
    <xf numFmtId="0" fontId="10" fillId="0" borderId="64" xfId="6" applyFont="1" applyBorder="1"/>
    <xf numFmtId="0" fontId="10" fillId="0" borderId="40" xfId="6" applyFont="1" applyBorder="1"/>
    <xf numFmtId="164" fontId="10" fillId="0" borderId="7" xfId="6" applyNumberFormat="1" applyFont="1" applyBorder="1"/>
    <xf numFmtId="164" fontId="10" fillId="0" borderId="58" xfId="6" applyNumberFormat="1" applyFont="1" applyBorder="1"/>
    <xf numFmtId="164" fontId="10" fillId="0" borderId="8" xfId="6" applyNumberFormat="1" applyFont="1" applyBorder="1"/>
    <xf numFmtId="164" fontId="9" fillId="5" borderId="2" xfId="6" applyNumberFormat="1" applyFont="1" applyFill="1" applyBorder="1"/>
    <xf numFmtId="164" fontId="9" fillId="5" borderId="5" xfId="6" applyNumberFormat="1" applyFont="1" applyFill="1" applyBorder="1"/>
    <xf numFmtId="0" fontId="10" fillId="0" borderId="41" xfId="6" applyFont="1" applyBorder="1" applyAlignment="1">
      <alignment horizontal="center"/>
    </xf>
    <xf numFmtId="3" fontId="10" fillId="0" borderId="10" xfId="6" applyNumberFormat="1" applyFont="1" applyBorder="1" applyAlignment="1">
      <alignment horizontal="center"/>
    </xf>
    <xf numFmtId="3" fontId="10" fillId="0" borderId="35" xfId="6" applyNumberFormat="1" applyFont="1" applyBorder="1" applyAlignment="1">
      <alignment horizontal="center"/>
    </xf>
    <xf numFmtId="3" fontId="10" fillId="0" borderId="11" xfId="6" applyNumberFormat="1" applyFont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9" fillId="0" borderId="0" xfId="6" applyFont="1" applyBorder="1"/>
    <xf numFmtId="0" fontId="9" fillId="0" borderId="0" xfId="6" applyFont="1" applyFill="1" applyBorder="1" applyAlignment="1">
      <alignment horizontal="center"/>
    </xf>
    <xf numFmtId="0" fontId="9" fillId="0" borderId="0" xfId="6" applyFont="1" applyFill="1" applyBorder="1"/>
    <xf numFmtId="164" fontId="9" fillId="0" borderId="0" xfId="6" applyNumberFormat="1" applyFont="1" applyFill="1" applyBorder="1"/>
    <xf numFmtId="0" fontId="20" fillId="0" borderId="1" xfId="6" applyFont="1" applyBorder="1" applyAlignment="1"/>
    <xf numFmtId="0" fontId="10" fillId="0" borderId="61" xfId="6" applyFont="1" applyBorder="1" applyAlignment="1">
      <alignment horizontal="center"/>
    </xf>
    <xf numFmtId="0" fontId="10" fillId="0" borderId="15" xfId="6" applyFont="1" applyBorder="1" applyAlignment="1">
      <alignment horizontal="center"/>
    </xf>
    <xf numFmtId="164" fontId="9" fillId="5" borderId="59" xfId="6" applyNumberFormat="1" applyFont="1" applyFill="1" applyBorder="1"/>
    <xf numFmtId="164" fontId="9" fillId="5" borderId="23" xfId="6" applyNumberFormat="1" applyFont="1" applyFill="1" applyBorder="1"/>
    <xf numFmtId="164" fontId="9" fillId="5" borderId="60" xfId="6" applyNumberFormat="1" applyFont="1" applyFill="1" applyBorder="1"/>
    <xf numFmtId="0" fontId="9" fillId="3" borderId="51" xfId="6" applyFont="1" applyFill="1" applyBorder="1"/>
    <xf numFmtId="0" fontId="9" fillId="3" borderId="44" xfId="6" applyFont="1" applyFill="1" applyBorder="1"/>
    <xf numFmtId="164" fontId="10" fillId="0" borderId="63" xfId="6" applyNumberFormat="1" applyFont="1" applyBorder="1"/>
    <xf numFmtId="164" fontId="10" fillId="0" borderId="44" xfId="6" applyNumberFormat="1" applyFont="1" applyBorder="1"/>
    <xf numFmtId="49" fontId="10" fillId="0" borderId="0" xfId="6" applyNumberFormat="1" applyFont="1"/>
    <xf numFmtId="0" fontId="10" fillId="0" borderId="39" xfId="6" applyFont="1" applyBorder="1"/>
    <xf numFmtId="0" fontId="10" fillId="0" borderId="16" xfId="6" applyFont="1" applyBorder="1" applyAlignment="1">
      <alignment horizontal="center"/>
    </xf>
    <xf numFmtId="0" fontId="10" fillId="0" borderId="2" xfId="6" applyFont="1" applyBorder="1" applyAlignment="1">
      <alignment horizontal="center"/>
    </xf>
    <xf numFmtId="164" fontId="9" fillId="5" borderId="2" xfId="6" applyNumberFormat="1" applyFont="1" applyFill="1" applyBorder="1" applyAlignment="1">
      <alignment horizontal="right"/>
    </xf>
    <xf numFmtId="164" fontId="9" fillId="5" borderId="23" xfId="6" applyNumberFormat="1" applyFont="1" applyFill="1" applyBorder="1" applyAlignment="1">
      <alignment horizontal="right"/>
    </xf>
    <xf numFmtId="164" fontId="10" fillId="0" borderId="6" xfId="6" applyNumberFormat="1" applyFont="1" applyBorder="1" applyAlignment="1">
      <alignment horizontal="right"/>
    </xf>
    <xf numFmtId="164" fontId="10" fillId="0" borderId="7" xfId="6" applyNumberFormat="1" applyFont="1" applyBorder="1" applyAlignment="1">
      <alignment horizontal="right"/>
    </xf>
    <xf numFmtId="164" fontId="10" fillId="0" borderId="8" xfId="6" applyNumberFormat="1" applyFont="1" applyBorder="1" applyAlignment="1">
      <alignment horizontal="right"/>
    </xf>
    <xf numFmtId="0" fontId="10" fillId="0" borderId="56" xfId="6" applyFont="1" applyBorder="1"/>
    <xf numFmtId="0" fontId="10" fillId="0" borderId="29" xfId="6" applyFont="1" applyBorder="1"/>
    <xf numFmtId="0" fontId="10" fillId="0" borderId="41" xfId="6" applyFont="1" applyBorder="1"/>
    <xf numFmtId="164" fontId="10" fillId="0" borderId="9" xfId="6" applyNumberFormat="1" applyFont="1" applyBorder="1" applyAlignment="1">
      <alignment horizontal="right"/>
    </xf>
    <xf numFmtId="164" fontId="10" fillId="0" borderId="10" xfId="6" applyNumberFormat="1" applyFont="1" applyBorder="1" applyAlignment="1">
      <alignment horizontal="right"/>
    </xf>
    <xf numFmtId="164" fontId="10" fillId="0" borderId="11" xfId="6" applyNumberFormat="1" applyFont="1" applyBorder="1" applyAlignment="1">
      <alignment horizontal="right"/>
    </xf>
    <xf numFmtId="0" fontId="10" fillId="0" borderId="44" xfId="6" applyFont="1" applyBorder="1" applyAlignment="1">
      <alignment horizontal="center"/>
    </xf>
    <xf numFmtId="0" fontId="10" fillId="0" borderId="42" xfId="6" applyFont="1" applyBorder="1"/>
    <xf numFmtId="0" fontId="10" fillId="0" borderId="0" xfId="6" applyFont="1" applyBorder="1"/>
    <xf numFmtId="0" fontId="10" fillId="0" borderId="44" xfId="6" applyFont="1" applyFill="1" applyBorder="1"/>
    <xf numFmtId="164" fontId="10" fillId="0" borderId="26" xfId="6" applyNumberFormat="1" applyFont="1" applyFill="1" applyBorder="1" applyAlignment="1">
      <alignment horizontal="right"/>
    </xf>
    <xf numFmtId="164" fontId="10" fillId="0" borderId="69" xfId="6" applyNumberFormat="1" applyFont="1" applyFill="1" applyBorder="1" applyAlignment="1">
      <alignment horizontal="right"/>
    </xf>
    <xf numFmtId="164" fontId="10" fillId="0" borderId="77" xfId="6" applyNumberFormat="1" applyFont="1" applyFill="1" applyBorder="1" applyAlignment="1">
      <alignment horizontal="right"/>
    </xf>
    <xf numFmtId="0" fontId="10" fillId="0" borderId="5" xfId="6" applyFont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vertical="center" wrapText="1"/>
    </xf>
    <xf numFmtId="166" fontId="8" fillId="0" borderId="10" xfId="0" applyNumberFormat="1" applyFont="1" applyFill="1" applyBorder="1" applyAlignment="1" applyProtection="1">
      <alignment vertical="center"/>
      <protection locked="0"/>
    </xf>
    <xf numFmtId="166" fontId="8" fillId="0" borderId="43" xfId="0" applyNumberFormat="1" applyFont="1" applyFill="1" applyBorder="1" applyAlignment="1" applyProtection="1">
      <alignment vertical="center"/>
      <protection locked="0"/>
    </xf>
    <xf numFmtId="166" fontId="7" fillId="0" borderId="43" xfId="0" applyNumberFormat="1" applyFont="1" applyFill="1" applyBorder="1" applyAlignment="1" applyProtection="1">
      <alignment vertical="center"/>
    </xf>
    <xf numFmtId="166" fontId="7" fillId="0" borderId="33" xfId="0" applyNumberFormat="1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vertical="center" wrapText="1"/>
    </xf>
    <xf numFmtId="166" fontId="8" fillId="0" borderId="13" xfId="0" applyNumberFormat="1" applyFont="1" applyFill="1" applyBorder="1" applyAlignment="1" applyProtection="1">
      <alignment vertical="center"/>
      <protection locked="0"/>
    </xf>
    <xf numFmtId="166" fontId="8" fillId="0" borderId="65" xfId="0" applyNumberFormat="1" applyFont="1" applyFill="1" applyBorder="1" applyAlignment="1" applyProtection="1">
      <alignment vertical="center"/>
      <protection locked="0"/>
    </xf>
    <xf numFmtId="0" fontId="8" fillId="0" borderId="16" xfId="0" applyFont="1" applyFill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vertical="center" wrapText="1"/>
    </xf>
    <xf numFmtId="166" fontId="8" fillId="0" borderId="17" xfId="0" applyNumberFormat="1" applyFont="1" applyFill="1" applyBorder="1" applyAlignment="1" applyProtection="1">
      <alignment vertical="center"/>
      <protection locked="0"/>
    </xf>
    <xf numFmtId="166" fontId="8" fillId="0" borderId="72" xfId="0" applyNumberFormat="1" applyFont="1" applyFill="1" applyBorder="1" applyAlignment="1" applyProtection="1">
      <alignment vertical="center"/>
      <protection locked="0"/>
    </xf>
    <xf numFmtId="166" fontId="7" fillId="0" borderId="3" xfId="0" applyNumberFormat="1" applyFont="1" applyFill="1" applyBorder="1" applyAlignment="1" applyProtection="1">
      <alignment vertical="center"/>
    </xf>
    <xf numFmtId="166" fontId="7" fillId="0" borderId="61" xfId="0" applyNumberFormat="1" applyFont="1" applyFill="1" applyBorder="1" applyAlignment="1" applyProtection="1">
      <alignment vertical="center"/>
    </xf>
    <xf numFmtId="166" fontId="7" fillId="0" borderId="4" xfId="0" applyNumberFormat="1" applyFont="1" applyFill="1" applyBorder="1" applyAlignment="1" applyProtection="1">
      <alignment vertical="center"/>
    </xf>
    <xf numFmtId="166" fontId="7" fillId="0" borderId="47" xfId="0" applyNumberFormat="1" applyFont="1" applyFill="1" applyBorder="1" applyAlignment="1" applyProtection="1">
      <alignment vertical="center"/>
    </xf>
    <xf numFmtId="166" fontId="6" fillId="0" borderId="3" xfId="0" applyNumberFormat="1" applyFont="1" applyFill="1" applyBorder="1" applyAlignment="1" applyProtection="1">
      <alignment vertical="center"/>
    </xf>
    <xf numFmtId="0" fontId="35" fillId="0" borderId="0" xfId="6"/>
    <xf numFmtId="0" fontId="22" fillId="0" borderId="64" xfId="6" applyFont="1" applyBorder="1" applyAlignment="1">
      <alignment horizontal="center"/>
    </xf>
    <xf numFmtId="0" fontId="9" fillId="0" borderId="64" xfId="7" applyFont="1" applyBorder="1" applyAlignment="1">
      <alignment horizontal="center"/>
    </xf>
    <xf numFmtId="0" fontId="9" fillId="0" borderId="10" xfId="7" applyFont="1" applyBorder="1" applyAlignment="1">
      <alignment horizontal="center"/>
    </xf>
    <xf numFmtId="3" fontId="9" fillId="0" borderId="10" xfId="7" applyNumberFormat="1" applyFont="1" applyBorder="1" applyAlignment="1">
      <alignment horizontal="center"/>
    </xf>
    <xf numFmtId="0" fontId="10" fillId="0" borderId="10" xfId="6" applyFont="1" applyBorder="1" applyAlignment="1">
      <alignment horizontal="center"/>
    </xf>
    <xf numFmtId="0" fontId="10" fillId="0" borderId="10" xfId="7" applyFont="1" applyBorder="1" applyAlignment="1">
      <alignment horizontal="left"/>
    </xf>
    <xf numFmtId="3" fontId="10" fillId="0" borderId="10" xfId="7" applyNumberFormat="1" applyFont="1" applyBorder="1" applyAlignment="1"/>
    <xf numFmtId="0" fontId="9" fillId="0" borderId="10" xfId="6" applyFont="1" applyBorder="1"/>
    <xf numFmtId="0" fontId="10" fillId="0" borderId="10" xfId="6" applyFont="1" applyBorder="1"/>
    <xf numFmtId="3" fontId="9" fillId="0" borderId="10" xfId="6" applyNumberFormat="1" applyFont="1" applyBorder="1" applyAlignment="1"/>
    <xf numFmtId="3" fontId="10" fillId="0" borderId="0" xfId="6" applyNumberFormat="1" applyFont="1" applyAlignment="1">
      <alignment horizontal="center"/>
    </xf>
    <xf numFmtId="0" fontId="10" fillId="0" borderId="38" xfId="6" applyFont="1" applyBorder="1" applyAlignment="1"/>
    <xf numFmtId="0" fontId="10" fillId="0" borderId="39" xfId="6" applyFont="1" applyBorder="1" applyAlignment="1"/>
    <xf numFmtId="0" fontId="41" fillId="0" borderId="73" xfId="10" applyFont="1" applyFill="1" applyBorder="1" applyAlignment="1" applyProtection="1">
      <alignment horizontal="center" vertical="center" wrapText="1"/>
    </xf>
    <xf numFmtId="0" fontId="41" fillId="0" borderId="23" xfId="10" applyFont="1" applyFill="1" applyBorder="1" applyAlignment="1" applyProtection="1">
      <alignment horizontal="center" vertical="center" wrapText="1"/>
    </xf>
    <xf numFmtId="0" fontId="41" fillId="0" borderId="19" xfId="10" applyFont="1" applyFill="1" applyBorder="1" applyAlignment="1" applyProtection="1">
      <alignment horizontal="center" vertical="center" wrapText="1"/>
    </xf>
    <xf numFmtId="0" fontId="11" fillId="0" borderId="20" xfId="10" applyFont="1" applyFill="1" applyBorder="1" applyAlignment="1" applyProtection="1">
      <alignment vertical="center" wrapText="1"/>
    </xf>
    <xf numFmtId="170" fontId="11" fillId="0" borderId="21" xfId="11" applyNumberFormat="1" applyFont="1" applyFill="1" applyBorder="1" applyAlignment="1" applyProtection="1">
      <alignment horizontal="center" vertical="center"/>
    </xf>
    <xf numFmtId="3" fontId="11" fillId="0" borderId="32" xfId="11" applyNumberFormat="1" applyFont="1" applyFill="1" applyBorder="1" applyAlignment="1" applyProtection="1">
      <alignment vertical="center"/>
    </xf>
    <xf numFmtId="4" fontId="11" fillId="0" borderId="32" xfId="11" applyNumberFormat="1" applyFont="1" applyFill="1" applyBorder="1" applyAlignment="1" applyProtection="1">
      <alignment vertical="center"/>
    </xf>
    <xf numFmtId="0" fontId="11" fillId="0" borderId="9" xfId="10" applyFont="1" applyFill="1" applyBorder="1" applyAlignment="1" applyProtection="1">
      <alignment vertical="center" wrapText="1"/>
    </xf>
    <xf numFmtId="170" fontId="11" fillId="0" borderId="10" xfId="11" applyNumberFormat="1" applyFont="1" applyFill="1" applyBorder="1" applyAlignment="1" applyProtection="1">
      <alignment horizontal="center" vertical="center"/>
    </xf>
    <xf numFmtId="3" fontId="11" fillId="0" borderId="33" xfId="11" applyNumberFormat="1" applyFont="1" applyFill="1" applyBorder="1" applyAlignment="1" applyProtection="1">
      <alignment vertical="center"/>
    </xf>
    <xf numFmtId="4" fontId="11" fillId="0" borderId="33" xfId="11" applyNumberFormat="1" applyFont="1" applyFill="1" applyBorder="1" applyAlignment="1" applyProtection="1">
      <alignment vertical="center"/>
    </xf>
    <xf numFmtId="0" fontId="11" fillId="0" borderId="12" xfId="10" applyFont="1" applyFill="1" applyBorder="1" applyAlignment="1" applyProtection="1">
      <alignment vertical="center" wrapText="1"/>
    </xf>
    <xf numFmtId="170" fontId="11" fillId="0" borderId="13" xfId="11" applyNumberFormat="1" applyFont="1" applyFill="1" applyBorder="1" applyAlignment="1" applyProtection="1">
      <alignment horizontal="center" vertical="center"/>
    </xf>
    <xf numFmtId="3" fontId="11" fillId="0" borderId="34" xfId="11" applyNumberFormat="1" applyFont="1" applyFill="1" applyBorder="1" applyAlignment="1" applyProtection="1">
      <alignment vertical="center"/>
    </xf>
    <xf numFmtId="4" fontId="11" fillId="0" borderId="34" xfId="11" applyNumberFormat="1" applyFont="1" applyFill="1" applyBorder="1" applyAlignment="1" applyProtection="1">
      <alignment vertical="center"/>
    </xf>
    <xf numFmtId="0" fontId="26" fillId="0" borderId="2" xfId="10" applyFont="1" applyFill="1" applyBorder="1" applyAlignment="1" applyProtection="1">
      <alignment vertical="center" wrapText="1"/>
    </xf>
    <xf numFmtId="170" fontId="26" fillId="0" borderId="3" xfId="11" applyNumberFormat="1" applyFont="1" applyFill="1" applyBorder="1" applyAlignment="1" applyProtection="1">
      <alignment horizontal="center" vertical="center"/>
    </xf>
    <xf numFmtId="3" fontId="26" fillId="0" borderId="4" xfId="11" applyNumberFormat="1" applyFont="1" applyFill="1" applyBorder="1" applyAlignment="1" applyProtection="1">
      <alignment vertical="center"/>
    </xf>
    <xf numFmtId="4" fontId="26" fillId="0" borderId="4" xfId="11" applyNumberFormat="1" applyFont="1" applyFill="1" applyBorder="1" applyAlignment="1" applyProtection="1">
      <alignment vertical="center"/>
    </xf>
    <xf numFmtId="0" fontId="11" fillId="0" borderId="6" xfId="10" applyFont="1" applyFill="1" applyBorder="1" applyAlignment="1" applyProtection="1">
      <alignment vertical="center" wrapText="1"/>
    </xf>
    <xf numFmtId="170" fontId="11" fillId="0" borderId="7" xfId="11" applyNumberFormat="1" applyFont="1" applyFill="1" applyBorder="1" applyAlignment="1" applyProtection="1">
      <alignment horizontal="center" vertical="center"/>
    </xf>
    <xf numFmtId="3" fontId="11" fillId="0" borderId="36" xfId="11" applyNumberFormat="1" applyFont="1" applyFill="1" applyBorder="1" applyAlignment="1" applyProtection="1">
      <alignment vertical="center"/>
    </xf>
    <xf numFmtId="4" fontId="11" fillId="0" borderId="36" xfId="11" applyNumberFormat="1" applyFont="1" applyFill="1" applyBorder="1" applyAlignment="1" applyProtection="1">
      <alignment vertical="center"/>
    </xf>
    <xf numFmtId="0" fontId="26" fillId="0" borderId="6" xfId="10" applyFont="1" applyFill="1" applyBorder="1" applyAlignment="1" applyProtection="1">
      <alignment vertical="center" wrapText="1"/>
    </xf>
    <xf numFmtId="0" fontId="26" fillId="0" borderId="9" xfId="10" applyFont="1" applyFill="1" applyBorder="1" applyAlignment="1" applyProtection="1">
      <alignment vertical="center" wrapText="1"/>
    </xf>
    <xf numFmtId="0" fontId="26" fillId="0" borderId="12" xfId="10" applyFont="1" applyFill="1" applyBorder="1" applyAlignment="1" applyProtection="1">
      <alignment vertical="center" wrapText="1"/>
    </xf>
    <xf numFmtId="0" fontId="26" fillId="0" borderId="26" xfId="10" applyFont="1" applyFill="1" applyBorder="1" applyAlignment="1" applyProtection="1">
      <alignment vertical="center" wrapText="1"/>
    </xf>
    <xf numFmtId="170" fontId="26" fillId="0" borderId="27" xfId="11" applyNumberFormat="1" applyFont="1" applyFill="1" applyBorder="1" applyAlignment="1" applyProtection="1">
      <alignment horizontal="center" vertical="center"/>
    </xf>
    <xf numFmtId="3" fontId="26" fillId="0" borderId="37" xfId="11" applyNumberFormat="1" applyFont="1" applyFill="1" applyBorder="1" applyAlignment="1" applyProtection="1">
      <alignment vertical="center"/>
    </xf>
    <xf numFmtId="4" fontId="26" fillId="0" borderId="37" xfId="11" applyNumberFormat="1" applyFont="1" applyFill="1" applyBorder="1" applyAlignment="1" applyProtection="1">
      <alignment vertical="center"/>
    </xf>
    <xf numFmtId="4" fontId="11" fillId="0" borderId="4" xfId="11" applyNumberFormat="1" applyFont="1" applyFill="1" applyBorder="1" applyAlignment="1" applyProtection="1">
      <alignment vertical="center"/>
    </xf>
    <xf numFmtId="0" fontId="26" fillId="9" borderId="2" xfId="10" applyFont="1" applyFill="1" applyBorder="1" applyAlignment="1" applyProtection="1">
      <alignment vertical="center" wrapText="1"/>
    </xf>
    <xf numFmtId="170" fontId="26" fillId="9" borderId="3" xfId="11" applyNumberFormat="1" applyFont="1" applyFill="1" applyBorder="1" applyAlignment="1" applyProtection="1">
      <alignment horizontal="center" vertical="center"/>
    </xf>
    <xf numFmtId="3" fontId="26" fillId="9" borderId="4" xfId="11" applyNumberFormat="1" applyFont="1" applyFill="1" applyBorder="1" applyAlignment="1" applyProtection="1">
      <alignment vertical="center"/>
    </xf>
    <xf numFmtId="4" fontId="26" fillId="9" borderId="4" xfId="11" applyNumberFormat="1" applyFont="1" applyFill="1" applyBorder="1" applyAlignment="1" applyProtection="1">
      <alignment vertical="center"/>
    </xf>
    <xf numFmtId="171" fontId="11" fillId="0" borderId="36" xfId="11" applyNumberFormat="1" applyFont="1" applyFill="1" applyBorder="1" applyAlignment="1" applyProtection="1">
      <alignment horizontal="right" vertical="center"/>
      <protection locked="0"/>
    </xf>
    <xf numFmtId="171" fontId="11" fillId="0" borderId="33" xfId="11" applyNumberFormat="1" applyFont="1" applyFill="1" applyBorder="1" applyAlignment="1" applyProtection="1">
      <alignment horizontal="right" vertical="center"/>
      <protection locked="0"/>
    </xf>
    <xf numFmtId="171" fontId="11" fillId="0" borderId="34" xfId="11" applyNumberFormat="1" applyFont="1" applyFill="1" applyBorder="1" applyAlignment="1" applyProtection="1">
      <alignment horizontal="right" vertical="center"/>
      <protection locked="0"/>
    </xf>
    <xf numFmtId="171" fontId="26" fillId="0" borderId="4" xfId="11" applyNumberFormat="1" applyFont="1" applyFill="1" applyBorder="1" applyAlignment="1" applyProtection="1">
      <alignment horizontal="right" vertical="center"/>
    </xf>
    <xf numFmtId="171" fontId="26" fillId="0" borderId="4" xfId="11" applyNumberFormat="1" applyFont="1" applyFill="1" applyBorder="1" applyAlignment="1" applyProtection="1">
      <alignment horizontal="right" vertical="center"/>
      <protection locked="0"/>
    </xf>
    <xf numFmtId="171" fontId="26" fillId="0" borderId="37" xfId="11" applyNumberFormat="1" applyFont="1" applyFill="1" applyBorder="1" applyAlignment="1" applyProtection="1">
      <alignment horizontal="right" vertical="center"/>
      <protection locked="0"/>
    </xf>
    <xf numFmtId="0" fontId="26" fillId="9" borderId="2" xfId="11" applyFont="1" applyFill="1" applyBorder="1" applyAlignment="1" applyProtection="1">
      <alignment horizontal="left" vertical="center" wrapText="1"/>
    </xf>
    <xf numFmtId="171" fontId="26" fillId="9" borderId="4" xfId="11" applyNumberFormat="1" applyFont="1" applyFill="1" applyBorder="1" applyAlignment="1" applyProtection="1">
      <alignment horizontal="right" vertical="center"/>
    </xf>
    <xf numFmtId="4" fontId="26" fillId="9" borderId="23" xfId="11" applyNumberFormat="1" applyFont="1" applyFill="1" applyBorder="1" applyAlignment="1" applyProtection="1">
      <alignment vertical="center"/>
    </xf>
    <xf numFmtId="0" fontId="11" fillId="0" borderId="0" xfId="10" applyFont="1" applyFill="1" applyProtection="1"/>
    <xf numFmtId="0" fontId="42" fillId="0" borderId="0" xfId="10" applyFont="1" applyFill="1" applyProtection="1"/>
    <xf numFmtId="0" fontId="41" fillId="0" borderId="7" xfId="10" applyFont="1" applyFill="1" applyBorder="1" applyAlignment="1" applyProtection="1">
      <alignment wrapText="1"/>
    </xf>
    <xf numFmtId="0" fontId="41" fillId="0" borderId="36" xfId="10" applyFont="1" applyFill="1" applyBorder="1" applyAlignment="1" applyProtection="1">
      <alignment wrapText="1"/>
    </xf>
    <xf numFmtId="0" fontId="41" fillId="0" borderId="16" xfId="10" applyFont="1" applyFill="1" applyBorder="1" applyAlignment="1" applyProtection="1">
      <alignment horizontal="center" vertical="center" wrapText="1"/>
    </xf>
    <xf numFmtId="0" fontId="41" fillId="0" borderId="17" xfId="10" applyFont="1" applyFill="1" applyBorder="1" applyAlignment="1" applyProtection="1">
      <alignment horizontal="center" vertical="center" wrapText="1"/>
    </xf>
    <xf numFmtId="0" fontId="41" fillId="0" borderId="47" xfId="10" applyFont="1" applyFill="1" applyBorder="1" applyAlignment="1" applyProtection="1">
      <alignment horizontal="center" vertical="center" wrapText="1"/>
    </xf>
    <xf numFmtId="0" fontId="26" fillId="0" borderId="20" xfId="10" applyFont="1" applyFill="1" applyBorder="1" applyAlignment="1" applyProtection="1">
      <alignment vertical="center" wrapText="1"/>
    </xf>
    <xf numFmtId="172" fontId="26" fillId="0" borderId="21" xfId="10" applyNumberFormat="1" applyFont="1" applyFill="1" applyBorder="1" applyAlignment="1" applyProtection="1">
      <alignment horizontal="right" vertical="center" wrapText="1"/>
      <protection locked="0"/>
    </xf>
    <xf numFmtId="173" fontId="26" fillId="0" borderId="31" xfId="10" applyNumberFormat="1" applyFont="1" applyFill="1" applyBorder="1" applyAlignment="1" applyProtection="1">
      <alignment horizontal="right" vertical="center" wrapText="1"/>
      <protection locked="0"/>
    </xf>
    <xf numFmtId="172" fontId="26" fillId="0" borderId="10" xfId="10" applyNumberFormat="1" applyFont="1" applyFill="1" applyBorder="1" applyAlignment="1" applyProtection="1">
      <alignment horizontal="right" vertical="center" wrapText="1"/>
    </xf>
    <xf numFmtId="173" fontId="26" fillId="0" borderId="33" xfId="10" applyNumberFormat="1" applyFont="1" applyFill="1" applyBorder="1" applyAlignment="1" applyProtection="1">
      <alignment horizontal="right" vertical="center" wrapText="1"/>
      <protection locked="0"/>
    </xf>
    <xf numFmtId="0" fontId="27" fillId="0" borderId="9" xfId="10" applyFont="1" applyFill="1" applyBorder="1" applyAlignment="1" applyProtection="1">
      <alignment horizontal="left" vertical="center" wrapText="1" indent="1"/>
    </xf>
    <xf numFmtId="172" fontId="27" fillId="0" borderId="10" xfId="10" applyNumberFormat="1" applyFont="1" applyFill="1" applyBorder="1" applyAlignment="1" applyProtection="1">
      <alignment horizontal="right" vertical="center" wrapText="1"/>
      <protection locked="0"/>
    </xf>
    <xf numFmtId="173" fontId="27" fillId="0" borderId="33" xfId="10" applyNumberFormat="1" applyFont="1" applyFill="1" applyBorder="1" applyAlignment="1" applyProtection="1">
      <alignment horizontal="right" vertical="center" wrapText="1"/>
      <protection locked="0"/>
    </xf>
    <xf numFmtId="0" fontId="27" fillId="0" borderId="9" xfId="10" applyFont="1" applyFill="1" applyBorder="1" applyAlignment="1" applyProtection="1">
      <alignment horizontal="left" vertical="center" wrapText="1"/>
    </xf>
    <xf numFmtId="172" fontId="11" fillId="0" borderId="10" xfId="10" applyNumberFormat="1" applyFont="1" applyFill="1" applyBorder="1" applyAlignment="1" applyProtection="1">
      <alignment horizontal="right" vertical="center" wrapText="1"/>
      <protection locked="0"/>
    </xf>
    <xf numFmtId="173" fontId="26" fillId="0" borderId="33" xfId="10" applyNumberFormat="1" applyFont="1" applyFill="1" applyBorder="1" applyAlignment="1" applyProtection="1">
      <alignment horizontal="right" vertical="center" wrapText="1"/>
    </xf>
    <xf numFmtId="172" fontId="11" fillId="0" borderId="33" xfId="10" applyNumberFormat="1" applyFont="1" applyFill="1" applyBorder="1" applyAlignment="1" applyProtection="1">
      <alignment horizontal="right" vertical="center" wrapText="1"/>
      <protection locked="0"/>
    </xf>
    <xf numFmtId="172" fontId="11" fillId="0" borderId="10" xfId="10" applyNumberFormat="1" applyFont="1" applyFill="1" applyBorder="1" applyAlignment="1" applyProtection="1">
      <alignment horizontal="right" vertical="center" wrapText="1"/>
    </xf>
    <xf numFmtId="172" fontId="11" fillId="0" borderId="33" xfId="10" applyNumberFormat="1" applyFont="1" applyFill="1" applyBorder="1" applyAlignment="1" applyProtection="1">
      <alignment horizontal="right" vertical="center" wrapText="1"/>
    </xf>
    <xf numFmtId="170" fontId="26" fillId="0" borderId="10" xfId="11" applyNumberFormat="1" applyFont="1" applyFill="1" applyBorder="1" applyAlignment="1" applyProtection="1">
      <alignment horizontal="center" vertical="center"/>
    </xf>
    <xf numFmtId="173" fontId="26" fillId="0" borderId="10" xfId="10" applyNumberFormat="1" applyFont="1" applyFill="1" applyBorder="1" applyAlignment="1" applyProtection="1">
      <alignment horizontal="right" vertical="center" wrapText="1"/>
    </xf>
    <xf numFmtId="173" fontId="11" fillId="0" borderId="33" xfId="10" applyNumberFormat="1" applyFont="1" applyFill="1" applyBorder="1" applyAlignment="1" applyProtection="1">
      <alignment horizontal="right" vertical="center" wrapText="1"/>
      <protection locked="0"/>
    </xf>
    <xf numFmtId="173" fontId="26" fillId="0" borderId="34" xfId="10" applyNumberFormat="1" applyFont="1" applyFill="1" applyBorder="1" applyAlignment="1" applyProtection="1">
      <alignment horizontal="right" vertical="center" wrapText="1"/>
      <protection locked="0"/>
    </xf>
    <xf numFmtId="0" fontId="0" fillId="0" borderId="50" xfId="0" applyBorder="1"/>
    <xf numFmtId="172" fontId="0" fillId="0" borderId="0" xfId="0" applyNumberFormat="1"/>
    <xf numFmtId="172" fontId="11" fillId="0" borderId="13" xfId="10" applyNumberFormat="1" applyFont="1" applyFill="1" applyBorder="1" applyAlignment="1" applyProtection="1">
      <alignment horizontal="right" vertical="center" wrapText="1"/>
      <protection locked="0"/>
    </xf>
    <xf numFmtId="173" fontId="11" fillId="0" borderId="34" xfId="10" applyNumberFormat="1" applyFont="1" applyFill="1" applyBorder="1" applyAlignment="1" applyProtection="1">
      <alignment horizontal="right" vertical="center" wrapText="1"/>
      <protection locked="0"/>
    </xf>
    <xf numFmtId="172" fontId="11" fillId="0" borderId="7" xfId="10" applyNumberFormat="1" applyFont="1" applyFill="1" applyBorder="1" applyAlignment="1" applyProtection="1">
      <alignment horizontal="right" vertical="center" wrapText="1"/>
      <protection locked="0"/>
    </xf>
    <xf numFmtId="173" fontId="11" fillId="0" borderId="36" xfId="10" applyNumberFormat="1" applyFont="1" applyFill="1" applyBorder="1" applyAlignment="1" applyProtection="1">
      <alignment horizontal="right" vertical="center" wrapText="1"/>
      <protection locked="0"/>
    </xf>
    <xf numFmtId="172" fontId="26" fillId="0" borderId="3" xfId="10" applyNumberFormat="1" applyFont="1" applyFill="1" applyBorder="1" applyAlignment="1" applyProtection="1">
      <alignment horizontal="right" vertical="center" wrapText="1"/>
    </xf>
    <xf numFmtId="173" fontId="26" fillId="0" borderId="4" xfId="10" applyNumberFormat="1" applyFont="1" applyFill="1" applyBorder="1" applyAlignment="1" applyProtection="1">
      <alignment horizontal="right" vertical="center" wrapText="1"/>
      <protection locked="0"/>
    </xf>
    <xf numFmtId="173" fontId="26" fillId="0" borderId="36" xfId="10" applyNumberFormat="1" applyFont="1" applyFill="1" applyBorder="1" applyAlignment="1" applyProtection="1">
      <alignment horizontal="right" vertical="center" wrapText="1"/>
      <protection locked="0"/>
    </xf>
    <xf numFmtId="172" fontId="26" fillId="0" borderId="3" xfId="10" applyNumberFormat="1" applyFont="1" applyFill="1" applyBorder="1" applyAlignment="1" applyProtection="1">
      <alignment horizontal="right" vertical="center" wrapText="1"/>
      <protection locked="0"/>
    </xf>
    <xf numFmtId="170" fontId="11" fillId="0" borderId="3" xfId="11" applyNumberFormat="1" applyFont="1" applyFill="1" applyBorder="1" applyAlignment="1" applyProtection="1">
      <alignment horizontal="center" vertical="center"/>
    </xf>
    <xf numFmtId="172" fontId="11" fillId="0" borderId="3" xfId="10" applyNumberFormat="1" applyFont="1" applyFill="1" applyBorder="1" applyAlignment="1" applyProtection="1">
      <alignment horizontal="right" vertical="center" wrapText="1"/>
    </xf>
    <xf numFmtId="173" fontId="11" fillId="0" borderId="4" xfId="10" applyNumberFormat="1" applyFont="1" applyFill="1" applyBorder="1" applyAlignment="1" applyProtection="1">
      <alignment horizontal="right" vertical="center" wrapText="1"/>
      <protection locked="0"/>
    </xf>
    <xf numFmtId="0" fontId="26" fillId="0" borderId="24" xfId="10" applyFont="1" applyFill="1" applyBorder="1" applyAlignment="1" applyProtection="1">
      <alignment vertical="center" wrapText="1"/>
    </xf>
    <xf numFmtId="170" fontId="11" fillId="0" borderId="25" xfId="11" applyNumberFormat="1" applyFont="1" applyFill="1" applyBorder="1" applyAlignment="1" applyProtection="1">
      <alignment horizontal="center" vertical="center"/>
    </xf>
    <xf numFmtId="172" fontId="26" fillId="0" borderId="25" xfId="10" applyNumberFormat="1" applyFont="1" applyFill="1" applyBorder="1" applyAlignment="1" applyProtection="1">
      <alignment horizontal="right" vertical="center" wrapText="1"/>
    </xf>
    <xf numFmtId="173" fontId="26" fillId="0" borderId="37" xfId="1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11" applyFont="1" applyFill="1" applyAlignment="1" applyProtection="1">
      <alignment vertical="center" wrapText="1"/>
    </xf>
    <xf numFmtId="49" fontId="26" fillId="0" borderId="16" xfId="11" applyNumberFormat="1" applyFont="1" applyFill="1" applyBorder="1" applyAlignment="1" applyProtection="1">
      <alignment horizontal="center" vertical="center" wrapText="1"/>
    </xf>
    <xf numFmtId="49" fontId="26" fillId="0" borderId="17" xfId="11" applyNumberFormat="1" applyFont="1" applyFill="1" applyBorder="1" applyAlignment="1" applyProtection="1">
      <alignment horizontal="center" vertical="center"/>
    </xf>
    <xf numFmtId="49" fontId="26" fillId="0" borderId="47" xfId="11" applyNumberFormat="1" applyFont="1" applyFill="1" applyBorder="1" applyAlignment="1" applyProtection="1">
      <alignment horizontal="center" vertical="center"/>
    </xf>
    <xf numFmtId="174" fontId="11" fillId="0" borderId="36" xfId="11" applyNumberFormat="1" applyFont="1" applyFill="1" applyBorder="1" applyAlignment="1" applyProtection="1">
      <alignment vertical="center"/>
      <protection locked="0"/>
    </xf>
    <xf numFmtId="173" fontId="11" fillId="0" borderId="36" xfId="11" applyNumberFormat="1" applyFont="1" applyFill="1" applyBorder="1" applyAlignment="1" applyProtection="1">
      <alignment vertical="center"/>
      <protection locked="0"/>
    </xf>
    <xf numFmtId="174" fontId="26" fillId="0" borderId="33" xfId="11" applyNumberFormat="1" applyFont="1" applyFill="1" applyBorder="1" applyAlignment="1" applyProtection="1">
      <alignment vertical="center"/>
    </xf>
    <xf numFmtId="174" fontId="26" fillId="0" borderId="33" xfId="11" applyNumberFormat="1" applyFont="1" applyFill="1" applyBorder="1" applyAlignment="1" applyProtection="1">
      <alignment vertical="center"/>
      <protection locked="0"/>
    </xf>
    <xf numFmtId="174" fontId="11" fillId="0" borderId="33" xfId="11" applyNumberFormat="1" applyFont="1" applyFill="1" applyBorder="1" applyAlignment="1" applyProtection="1">
      <alignment vertical="center"/>
      <protection locked="0"/>
    </xf>
    <xf numFmtId="174" fontId="11" fillId="0" borderId="34" xfId="11" applyNumberFormat="1" applyFont="1" applyFill="1" applyBorder="1" applyAlignment="1" applyProtection="1">
      <alignment vertical="center"/>
      <protection locked="0"/>
    </xf>
    <xf numFmtId="174" fontId="26" fillId="9" borderId="4" xfId="11" applyNumberFormat="1" applyFont="1" applyFill="1" applyBorder="1" applyAlignment="1" applyProtection="1">
      <alignment vertical="center"/>
    </xf>
    <xf numFmtId="173" fontId="26" fillId="9" borderId="4" xfId="11" applyNumberFormat="1" applyFont="1" applyFill="1" applyBorder="1" applyAlignment="1" applyProtection="1">
      <alignment vertical="center"/>
    </xf>
    <xf numFmtId="0" fontId="43" fillId="0" borderId="0" xfId="10" applyFont="1" applyFill="1" applyProtection="1"/>
    <xf numFmtId="0" fontId="40" fillId="0" borderId="0" xfId="10" applyFont="1" applyFill="1" applyProtection="1"/>
    <xf numFmtId="3" fontId="40" fillId="0" borderId="0" xfId="10" applyNumberFormat="1" applyFont="1" applyFill="1" applyProtection="1"/>
    <xf numFmtId="0" fontId="11" fillId="0" borderId="0" xfId="10" applyFont="1" applyFill="1"/>
    <xf numFmtId="0" fontId="11" fillId="0" borderId="10" xfId="10" applyFont="1" applyFill="1" applyBorder="1" applyAlignment="1">
      <alignment horizontal="right" indent="1"/>
    </xf>
    <xf numFmtId="3" fontId="11" fillId="0" borderId="10" xfId="10" applyNumberFormat="1" applyFont="1" applyFill="1" applyBorder="1" applyProtection="1">
      <protection locked="0"/>
    </xf>
    <xf numFmtId="0" fontId="26" fillId="0" borderId="0" xfId="10" applyFont="1" applyFill="1" applyAlignment="1">
      <alignment vertical="center" wrapText="1"/>
    </xf>
    <xf numFmtId="0" fontId="3" fillId="0" borderId="0" xfId="0" applyFont="1" applyFill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23" fillId="0" borderId="3" xfId="0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left" vertical="top" wrapText="1"/>
    </xf>
    <xf numFmtId="3" fontId="11" fillId="0" borderId="36" xfId="0" applyNumberFormat="1" applyFont="1" applyBorder="1" applyAlignment="1">
      <alignment horizontal="right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3" fontId="11" fillId="0" borderId="33" xfId="0" applyNumberFormat="1" applyFont="1" applyBorder="1" applyAlignment="1">
      <alignment horizontal="right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vertical="top" wrapText="1"/>
    </xf>
    <xf numFmtId="3" fontId="26" fillId="0" borderId="33" xfId="0" applyNumberFormat="1" applyFont="1" applyBorder="1" applyAlignment="1">
      <alignment horizontal="right" vertical="top" wrapText="1"/>
    </xf>
    <xf numFmtId="0" fontId="26" fillId="0" borderId="16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left" vertical="top" wrapText="1"/>
    </xf>
    <xf numFmtId="3" fontId="26" fillId="0" borderId="47" xfId="0" applyNumberFormat="1" applyFont="1" applyBorder="1" applyAlignment="1">
      <alignment horizontal="right" vertical="top" wrapText="1"/>
    </xf>
    <xf numFmtId="0" fontId="44" fillId="0" borderId="0" xfId="6" applyFont="1" applyAlignment="1">
      <alignment horizontal="left" vertical="center"/>
    </xf>
    <xf numFmtId="0" fontId="26" fillId="0" borderId="3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166" fontId="11" fillId="0" borderId="7" xfId="0" applyNumberFormat="1" applyFont="1" applyFill="1" applyBorder="1" applyAlignment="1" applyProtection="1">
      <alignment vertical="center" wrapText="1"/>
      <protection locked="0"/>
    </xf>
    <xf numFmtId="166" fontId="11" fillId="0" borderId="7" xfId="0" applyNumberFormat="1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 wrapText="1"/>
      <protection locked="0"/>
    </xf>
    <xf numFmtId="166" fontId="11" fillId="0" borderId="10" xfId="0" applyNumberFormat="1" applyFont="1" applyFill="1" applyBorder="1" applyAlignment="1" applyProtection="1">
      <alignment vertical="center" wrapText="1"/>
      <protection locked="0"/>
    </xf>
    <xf numFmtId="166" fontId="26" fillId="0" borderId="3" xfId="0" applyNumberFormat="1" applyFont="1" applyFill="1" applyBorder="1" applyAlignment="1" applyProtection="1">
      <alignment vertical="center" wrapText="1"/>
    </xf>
    <xf numFmtId="0" fontId="10" fillId="0" borderId="59" xfId="0" applyFont="1" applyBorder="1"/>
    <xf numFmtId="0" fontId="10" fillId="0" borderId="62" xfId="0" applyFont="1" applyBorder="1"/>
    <xf numFmtId="0" fontId="10" fillId="0" borderId="5" xfId="0" applyFont="1" applyBorder="1"/>
    <xf numFmtId="0" fontId="10" fillId="0" borderId="59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/>
    </xf>
    <xf numFmtId="14" fontId="10" fillId="0" borderId="23" xfId="0" applyNumberFormat="1" applyFont="1" applyBorder="1" applyAlignment="1">
      <alignment horizontal="center" vertical="center" wrapText="1"/>
    </xf>
    <xf numFmtId="3" fontId="10" fillId="0" borderId="41" xfId="0" applyNumberFormat="1" applyFont="1" applyBorder="1"/>
    <xf numFmtId="3" fontId="10" fillId="0" borderId="29" xfId="0" applyNumberFormat="1" applyFont="1" applyBorder="1"/>
    <xf numFmtId="10" fontId="10" fillId="0" borderId="41" xfId="13" applyNumberFormat="1" applyFont="1" applyBorder="1"/>
    <xf numFmtId="3" fontId="9" fillId="0" borderId="23" xfId="0" applyNumberFormat="1" applyFont="1" applyBorder="1"/>
    <xf numFmtId="10" fontId="9" fillId="0" borderId="28" xfId="13" applyNumberFormat="1" applyFont="1" applyBorder="1"/>
    <xf numFmtId="0" fontId="0" fillId="0" borderId="0" xfId="0" applyFill="1"/>
    <xf numFmtId="172" fontId="47" fillId="0" borderId="10" xfId="10" applyNumberFormat="1" applyFont="1" applyFill="1" applyBorder="1" applyAlignment="1" applyProtection="1">
      <alignment horizontal="right" vertical="center" wrapText="1"/>
      <protection locked="0"/>
    </xf>
    <xf numFmtId="172" fontId="47" fillId="0" borderId="10" xfId="10" applyNumberFormat="1" applyFont="1" applyFill="1" applyBorder="1" applyAlignment="1" applyProtection="1">
      <alignment horizontal="right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0" fontId="48" fillId="0" borderId="0" xfId="0" applyFont="1" applyFill="1" applyBorder="1" applyAlignment="1" applyProtection="1">
      <alignment horizontal="right"/>
    </xf>
    <xf numFmtId="0" fontId="48" fillId="0" borderId="30" xfId="0" applyFont="1" applyFill="1" applyBorder="1" applyAlignment="1" applyProtection="1">
      <alignment horizontal="center" vertical="center" wrapText="1"/>
    </xf>
    <xf numFmtId="0" fontId="48" fillId="0" borderId="31" xfId="0" applyFont="1" applyFill="1" applyBorder="1" applyAlignment="1" applyProtection="1">
      <alignment vertical="center" wrapText="1"/>
    </xf>
    <xf numFmtId="0" fontId="48" fillId="0" borderId="59" xfId="0" applyFont="1" applyFill="1" applyBorder="1" applyAlignment="1" applyProtection="1">
      <alignment horizontal="center" vertical="center" wrapText="1"/>
    </xf>
    <xf numFmtId="0" fontId="48" fillId="0" borderId="23" xfId="0" applyFont="1" applyFill="1" applyBorder="1" applyAlignment="1" applyProtection="1">
      <alignment horizontal="center" vertical="center" wrapText="1"/>
    </xf>
    <xf numFmtId="0" fontId="49" fillId="0" borderId="56" xfId="0" applyFont="1" applyBorder="1" applyAlignment="1"/>
    <xf numFmtId="0" fontId="50" fillId="0" borderId="56" xfId="0" applyFont="1" applyBorder="1" applyAlignment="1"/>
    <xf numFmtId="0" fontId="17" fillId="0" borderId="0" xfId="0" applyFont="1" applyAlignment="1"/>
    <xf numFmtId="0" fontId="51" fillId="0" borderId="30" xfId="0" applyFont="1" applyFill="1" applyBorder="1" applyAlignment="1" applyProtection="1">
      <alignment horizontal="center" vertical="center" wrapText="1"/>
    </xf>
    <xf numFmtId="0" fontId="51" fillId="0" borderId="31" xfId="0" applyFont="1" applyFill="1" applyBorder="1" applyAlignment="1" applyProtection="1">
      <alignment vertical="center" wrapText="1"/>
    </xf>
    <xf numFmtId="0" fontId="51" fillId="0" borderId="59" xfId="0" applyFont="1" applyFill="1" applyBorder="1" applyAlignment="1" applyProtection="1">
      <alignment horizontal="center" vertical="center" wrapText="1"/>
    </xf>
    <xf numFmtId="0" fontId="51" fillId="0" borderId="23" xfId="0" applyFont="1" applyFill="1" applyBorder="1" applyAlignment="1" applyProtection="1">
      <alignment horizontal="center" vertical="center" wrapText="1"/>
    </xf>
    <xf numFmtId="0" fontId="52" fillId="0" borderId="56" xfId="0" applyFont="1" applyBorder="1" applyAlignment="1"/>
    <xf numFmtId="0" fontId="53" fillId="0" borderId="36" xfId="0" applyFont="1" applyFill="1" applyBorder="1"/>
    <xf numFmtId="0" fontId="50" fillId="0" borderId="56" xfId="0" applyFont="1" applyBorder="1" applyAlignment="1">
      <alignment wrapText="1"/>
    </xf>
    <xf numFmtId="0" fontId="52" fillId="0" borderId="56" xfId="0" applyFont="1" applyBorder="1" applyAlignment="1">
      <alignment wrapText="1"/>
    </xf>
    <xf numFmtId="0" fontId="52" fillId="0" borderId="2" xfId="0" applyFont="1" applyBorder="1" applyAlignment="1"/>
    <xf numFmtId="175" fontId="52" fillId="0" borderId="33" xfId="0" applyNumberFormat="1" applyFont="1" applyBorder="1"/>
    <xf numFmtId="175" fontId="52" fillId="4" borderId="33" xfId="0" applyNumberFormat="1" applyFont="1" applyFill="1" applyBorder="1"/>
    <xf numFmtId="175" fontId="50" fillId="4" borderId="33" xfId="0" applyNumberFormat="1" applyFont="1" applyFill="1" applyBorder="1"/>
    <xf numFmtId="175" fontId="52" fillId="4" borderId="34" xfId="0" applyNumberFormat="1" applyFont="1" applyFill="1" applyBorder="1"/>
    <xf numFmtId="175" fontId="49" fillId="0" borderId="33" xfId="0" applyNumberFormat="1" applyFont="1" applyBorder="1"/>
    <xf numFmtId="0" fontId="52" fillId="0" borderId="71" xfId="0" applyFont="1" applyBorder="1" applyAlignment="1">
      <alignment wrapText="1"/>
    </xf>
    <xf numFmtId="0" fontId="9" fillId="0" borderId="23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/>
    </xf>
    <xf numFmtId="14" fontId="9" fillId="0" borderId="23" xfId="0" applyNumberFormat="1" applyFont="1" applyBorder="1" applyAlignment="1">
      <alignment horizontal="center" vertical="center" wrapText="1"/>
    </xf>
    <xf numFmtId="0" fontId="26" fillId="0" borderId="10" xfId="10" applyFont="1" applyFill="1" applyBorder="1" applyAlignment="1">
      <alignment horizontal="right" indent="1"/>
    </xf>
    <xf numFmtId="3" fontId="26" fillId="0" borderId="10" xfId="10" applyNumberFormat="1" applyFont="1" applyFill="1" applyBorder="1" applyProtection="1">
      <protection locked="0"/>
    </xf>
    <xf numFmtId="166" fontId="9" fillId="0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0" fontId="31" fillId="0" borderId="0" xfId="1" applyNumberFormat="1" applyFont="1" applyFill="1" applyBorder="1" applyAlignment="1" applyProtection="1"/>
    <xf numFmtId="166" fontId="9" fillId="0" borderId="0" xfId="0" applyNumberFormat="1" applyFont="1" applyFill="1" applyAlignment="1">
      <alignment horizontal="center" vertical="center" wrapText="1"/>
    </xf>
    <xf numFmtId="0" fontId="27" fillId="0" borderId="0" xfId="10" applyFont="1" applyFill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3" fontId="7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 applyBorder="1"/>
    <xf numFmtId="3" fontId="9" fillId="0" borderId="4" xfId="0" applyNumberFormat="1" applyFont="1" applyFill="1" applyBorder="1" applyAlignment="1" applyProtection="1">
      <alignment horizontal="center" vertical="center" wrapText="1"/>
    </xf>
    <xf numFmtId="3" fontId="9" fillId="0" borderId="54" xfId="0" applyNumberFormat="1" applyFont="1" applyFill="1" applyBorder="1" applyAlignment="1" applyProtection="1">
      <alignment horizontal="center" vertical="center" wrapText="1"/>
    </xf>
    <xf numFmtId="3" fontId="10" fillId="0" borderId="33" xfId="0" applyNumberFormat="1" applyFont="1" applyFill="1" applyBorder="1" applyAlignment="1" applyProtection="1">
      <alignment vertical="center" wrapText="1"/>
      <protection locked="0"/>
    </xf>
    <xf numFmtId="0" fontId="55" fillId="0" borderId="0" xfId="0" quotePrefix="1" applyFont="1" applyAlignment="1">
      <alignment wrapText="1"/>
    </xf>
    <xf numFmtId="0" fontId="55" fillId="0" borderId="0" xfId="0" applyFont="1" applyAlignment="1">
      <alignment wrapText="1"/>
    </xf>
    <xf numFmtId="0" fontId="0" fillId="0" borderId="0" xfId="0" applyAlignment="1">
      <alignment horizontal="right"/>
    </xf>
    <xf numFmtId="172" fontId="27" fillId="0" borderId="0" xfId="10" applyNumberFormat="1" applyFont="1" applyFill="1" applyBorder="1" applyAlignment="1" applyProtection="1">
      <alignment horizontal="right" vertical="center" wrapText="1"/>
      <protection locked="0"/>
    </xf>
    <xf numFmtId="172" fontId="26" fillId="0" borderId="0" xfId="10" applyNumberFormat="1" applyFont="1" applyFill="1" applyBorder="1" applyAlignment="1" applyProtection="1">
      <alignment horizontal="right" vertical="center" wrapText="1"/>
      <protection locked="0"/>
    </xf>
    <xf numFmtId="172" fontId="26" fillId="0" borderId="0" xfId="10" applyNumberFormat="1" applyFont="1" applyFill="1" applyBorder="1" applyAlignment="1" applyProtection="1">
      <alignment horizontal="right" vertical="center" wrapText="1"/>
    </xf>
    <xf numFmtId="172" fontId="11" fillId="0" borderId="0" xfId="10" applyNumberFormat="1" applyFont="1" applyFill="1" applyBorder="1" applyAlignment="1" applyProtection="1">
      <alignment horizontal="right" vertical="center" wrapText="1"/>
      <protection locked="0"/>
    </xf>
    <xf numFmtId="172" fontId="47" fillId="0" borderId="0" xfId="10" applyNumberFormat="1" applyFont="1" applyFill="1" applyBorder="1" applyAlignment="1" applyProtection="1">
      <alignment horizontal="right" vertical="center" wrapText="1"/>
      <protection locked="0"/>
    </xf>
    <xf numFmtId="172" fontId="46" fillId="0" borderId="0" xfId="10" applyNumberFormat="1" applyFont="1" applyFill="1" applyBorder="1" applyAlignment="1" applyProtection="1">
      <alignment horizontal="right" vertical="center" wrapText="1"/>
      <protection locked="0"/>
    </xf>
    <xf numFmtId="49" fontId="8" fillId="0" borderId="26" xfId="0" applyNumberFormat="1" applyFont="1" applyFill="1" applyBorder="1" applyAlignment="1" applyProtection="1">
      <alignment vertical="center"/>
    </xf>
    <xf numFmtId="3" fontId="8" fillId="0" borderId="27" xfId="0" applyNumberFormat="1" applyFont="1" applyFill="1" applyBorder="1" applyAlignment="1" applyProtection="1">
      <alignment vertical="center"/>
      <protection locked="0"/>
    </xf>
    <xf numFmtId="0" fontId="26" fillId="0" borderId="0" xfId="10" applyFont="1" applyFill="1" applyAlignment="1" applyProtection="1">
      <alignment horizontal="center" vertical="center" wrapText="1"/>
    </xf>
    <xf numFmtId="0" fontId="26" fillId="0" borderId="0" xfId="10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54" fillId="0" borderId="10" xfId="0" applyFont="1" applyBorder="1" applyAlignment="1">
      <alignment wrapText="1"/>
    </xf>
    <xf numFmtId="0" fontId="0" fillId="0" borderId="32" xfId="0" applyBorder="1"/>
    <xf numFmtId="0" fontId="0" fillId="0" borderId="9" xfId="0" applyBorder="1"/>
    <xf numFmtId="0" fontId="0" fillId="0" borderId="33" xfId="0" applyBorder="1"/>
    <xf numFmtId="0" fontId="0" fillId="0" borderId="10" xfId="0" applyBorder="1"/>
    <xf numFmtId="166" fontId="10" fillId="0" borderId="10" xfId="0" applyNumberFormat="1" applyFont="1" applyFill="1" applyBorder="1" applyAlignment="1" applyProtection="1">
      <alignment horizontal="left" vertical="center" wrapText="1"/>
      <protection locked="0"/>
    </xf>
    <xf numFmtId="3" fontId="10" fillId="0" borderId="10" xfId="0" applyNumberFormat="1" applyFont="1" applyFill="1" applyBorder="1" applyAlignment="1" applyProtection="1">
      <alignment vertical="center" wrapText="1"/>
      <protection locked="0"/>
    </xf>
    <xf numFmtId="166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Fill="1" applyBorder="1" applyAlignment="1" applyProtection="1">
      <alignment vertical="center" wrapText="1"/>
      <protection locked="0"/>
    </xf>
    <xf numFmtId="166" fontId="2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4" fillId="0" borderId="0" xfId="0" applyFont="1" applyBorder="1" applyAlignment="1">
      <alignment wrapText="1"/>
    </xf>
    <xf numFmtId="0" fontId="7" fillId="0" borderId="10" xfId="0" applyFont="1" applyFill="1" applyBorder="1" applyAlignment="1" applyProtection="1">
      <alignment vertical="center" wrapText="1"/>
    </xf>
    <xf numFmtId="0" fontId="7" fillId="0" borderId="20" xfId="0" applyFont="1" applyFill="1" applyBorder="1" applyAlignment="1" applyProtection="1">
      <alignment horizontal="left" vertical="center"/>
    </xf>
    <xf numFmtId="0" fontId="7" fillId="0" borderId="21" xfId="0" applyFont="1" applyFill="1" applyBorder="1" applyAlignment="1" applyProtection="1">
      <alignment vertical="center" wrapText="1"/>
    </xf>
    <xf numFmtId="3" fontId="7" fillId="0" borderId="2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6" xfId="0" applyFont="1" applyFill="1" applyBorder="1" applyAlignment="1" applyProtection="1">
      <alignment horizontal="left" vertical="center"/>
    </xf>
    <xf numFmtId="0" fontId="7" fillId="0" borderId="17" xfId="0" applyFont="1" applyFill="1" applyBorder="1" applyAlignment="1" applyProtection="1">
      <alignment vertical="center" wrapText="1"/>
    </xf>
    <xf numFmtId="3" fontId="7" fillId="0" borderId="17" xfId="0" applyNumberFormat="1" applyFont="1" applyFill="1" applyBorder="1" applyAlignment="1" applyProtection="1">
      <alignment vertical="center" wrapText="1"/>
      <protection locked="0"/>
    </xf>
    <xf numFmtId="0" fontId="0" fillId="0" borderId="47" xfId="0" applyBorder="1"/>
    <xf numFmtId="3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0" applyFont="1" applyFill="1" applyBorder="1" applyAlignment="1" applyProtection="1">
      <alignment horizontal="left" vertical="center"/>
    </xf>
    <xf numFmtId="3" fontId="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0" applyFont="1" applyBorder="1"/>
    <xf numFmtId="0" fontId="12" fillId="0" borderId="32" xfId="0" applyFont="1" applyBorder="1"/>
    <xf numFmtId="0" fontId="12" fillId="0" borderId="17" xfId="0" applyFont="1" applyBorder="1"/>
    <xf numFmtId="0" fontId="12" fillId="0" borderId="47" xfId="0" applyFont="1" applyBorder="1"/>
    <xf numFmtId="0" fontId="7" fillId="0" borderId="15" xfId="0" applyFont="1" applyFill="1" applyBorder="1" applyAlignment="1" applyProtection="1">
      <alignment horizontal="center" vertical="center" wrapText="1"/>
    </xf>
    <xf numFmtId="164" fontId="7" fillId="6" borderId="3" xfId="1" applyNumberFormat="1" applyFont="1" applyFill="1" applyBorder="1" applyAlignment="1" applyProtection="1">
      <alignment horizontal="right" vertical="center" wrapText="1" indent="1"/>
    </xf>
    <xf numFmtId="0" fontId="59" fillId="0" borderId="0" xfId="0" applyFont="1"/>
    <xf numFmtId="0" fontId="58" fillId="0" borderId="0" xfId="1" applyFont="1" applyFill="1" applyAlignment="1" applyProtection="1">
      <alignment horizontal="center" wrapText="1"/>
    </xf>
    <xf numFmtId="166" fontId="60" fillId="0" borderId="0" xfId="1" applyNumberFormat="1" applyFont="1" applyFill="1" applyBorder="1" applyAlignment="1" applyProtection="1">
      <alignment vertical="center"/>
    </xf>
    <xf numFmtId="0" fontId="61" fillId="0" borderId="0" xfId="0" applyFont="1" applyFill="1" applyBorder="1" applyAlignment="1" applyProtection="1">
      <alignment horizontal="right" vertical="center"/>
    </xf>
    <xf numFmtId="166" fontId="60" fillId="0" borderId="1" xfId="1" applyNumberFormat="1" applyFont="1" applyFill="1" applyBorder="1" applyAlignment="1" applyProtection="1">
      <alignment horizontal="left" vertical="center"/>
    </xf>
    <xf numFmtId="0" fontId="58" fillId="0" borderId="2" xfId="1" applyFont="1" applyFill="1" applyBorder="1" applyAlignment="1" applyProtection="1">
      <alignment horizontal="center" vertical="center" wrapText="1"/>
    </xf>
    <xf numFmtId="0" fontId="58" fillId="0" borderId="3" xfId="1" applyFont="1" applyFill="1" applyBorder="1" applyAlignment="1" applyProtection="1">
      <alignment horizontal="center" vertical="center" wrapText="1"/>
    </xf>
    <xf numFmtId="0" fontId="62" fillId="0" borderId="15" xfId="0" applyFont="1" applyFill="1" applyBorder="1" applyAlignment="1" applyProtection="1">
      <alignment horizontal="center" vertical="center" wrapText="1"/>
    </xf>
    <xf numFmtId="0" fontId="58" fillId="0" borderId="5" xfId="1" applyFont="1" applyFill="1" applyBorder="1" applyAlignment="1" applyProtection="1">
      <alignment horizontal="center" vertical="center" wrapText="1"/>
    </xf>
    <xf numFmtId="0" fontId="63" fillId="7" borderId="30" xfId="0" applyFont="1" applyFill="1" applyBorder="1" applyAlignment="1">
      <alignment horizontal="center"/>
    </xf>
    <xf numFmtId="0" fontId="58" fillId="7" borderId="3" xfId="0" applyFont="1" applyFill="1" applyBorder="1" applyAlignment="1" applyProtection="1">
      <alignment horizontal="left" vertical="center" indent="1"/>
    </xf>
    <xf numFmtId="3" fontId="58" fillId="7" borderId="3" xfId="0" applyNumberFormat="1" applyFont="1" applyFill="1" applyBorder="1" applyAlignment="1" applyProtection="1">
      <alignment horizontal="right" vertical="center" wrapText="1" indent="1"/>
    </xf>
    <xf numFmtId="4" fontId="58" fillId="7" borderId="4" xfId="0" applyNumberFormat="1" applyFont="1" applyFill="1" applyBorder="1" applyAlignment="1" applyProtection="1">
      <alignment wrapText="1"/>
    </xf>
    <xf numFmtId="49" fontId="58" fillId="0" borderId="2" xfId="0" applyNumberFormat="1" applyFont="1" applyFill="1" applyBorder="1" applyAlignment="1" applyProtection="1">
      <alignment horizontal="center" vertical="center" wrapText="1"/>
    </xf>
    <xf numFmtId="0" fontId="58" fillId="0" borderId="3" xfId="0" applyFont="1" applyFill="1" applyBorder="1" applyAlignment="1" applyProtection="1">
      <alignment horizontal="left" vertical="center" indent="1"/>
    </xf>
    <xf numFmtId="3" fontId="58" fillId="0" borderId="3" xfId="0" applyNumberFormat="1" applyFont="1" applyFill="1" applyBorder="1" applyAlignment="1" applyProtection="1">
      <alignment horizontal="right" vertical="center" wrapText="1" indent="1"/>
    </xf>
    <xf numFmtId="4" fontId="58" fillId="0" borderId="4" xfId="0" applyNumberFormat="1" applyFont="1" applyFill="1" applyBorder="1" applyAlignment="1" applyProtection="1">
      <alignment wrapText="1"/>
    </xf>
    <xf numFmtId="49" fontId="40" fillId="0" borderId="26" xfId="0" applyNumberFormat="1" applyFont="1" applyFill="1" applyBorder="1" applyAlignment="1" applyProtection="1">
      <alignment horizontal="center" vertical="center" wrapText="1"/>
    </xf>
    <xf numFmtId="0" fontId="40" fillId="0" borderId="27" xfId="0" applyFont="1" applyFill="1" applyBorder="1" applyAlignment="1" applyProtection="1">
      <alignment horizontal="left" vertical="center" indent="1"/>
    </xf>
    <xf numFmtId="3" fontId="40" fillId="0" borderId="27" xfId="0" applyNumberFormat="1" applyFont="1" applyFill="1" applyBorder="1" applyAlignment="1" applyProtection="1">
      <alignment horizontal="right" vertical="center" wrapText="1" indent="1"/>
    </xf>
    <xf numFmtId="4" fontId="40" fillId="0" borderId="37" xfId="0" applyNumberFormat="1" applyFont="1" applyFill="1" applyBorder="1" applyAlignment="1" applyProtection="1">
      <alignment wrapText="1"/>
    </xf>
    <xf numFmtId="49" fontId="40" fillId="0" borderId="9" xfId="0" applyNumberFormat="1" applyFont="1" applyFill="1" applyBorder="1" applyAlignment="1" applyProtection="1">
      <alignment horizontal="center" vertical="center" wrapText="1"/>
    </xf>
    <xf numFmtId="0" fontId="40" fillId="0" borderId="10" xfId="0" applyFont="1" applyFill="1" applyBorder="1" applyAlignment="1" applyProtection="1">
      <alignment horizontal="left" vertical="center" indent="1"/>
    </xf>
    <xf numFmtId="3" fontId="40" fillId="0" borderId="10" xfId="0" applyNumberFormat="1" applyFont="1" applyFill="1" applyBorder="1" applyAlignment="1" applyProtection="1">
      <alignment horizontal="right" vertical="center" wrapText="1" indent="1"/>
    </xf>
    <xf numFmtId="4" fontId="40" fillId="0" borderId="33" xfId="0" applyNumberFormat="1" applyFont="1" applyFill="1" applyBorder="1" applyAlignment="1" applyProtection="1">
      <alignment wrapText="1"/>
    </xf>
    <xf numFmtId="0" fontId="40" fillId="0" borderId="7" xfId="0" applyFont="1" applyFill="1" applyBorder="1" applyAlignment="1" applyProtection="1">
      <alignment horizontal="left" vertical="center" indent="1"/>
    </xf>
    <xf numFmtId="0" fontId="40" fillId="0" borderId="7" xfId="1" applyFont="1" applyFill="1" applyBorder="1" applyAlignment="1" applyProtection="1">
      <alignment horizontal="left" vertical="center" wrapText="1" indent="1"/>
    </xf>
    <xf numFmtId="166" fontId="4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49" fontId="40" fillId="0" borderId="12" xfId="0" applyNumberFormat="1" applyFont="1" applyFill="1" applyBorder="1" applyAlignment="1" applyProtection="1">
      <alignment horizontal="center" vertical="center" wrapText="1"/>
    </xf>
    <xf numFmtId="0" fontId="40" fillId="0" borderId="10" xfId="1" applyFont="1" applyFill="1" applyBorder="1" applyAlignment="1" applyProtection="1">
      <alignment horizontal="left" vertical="center" wrapText="1" indent="1"/>
    </xf>
    <xf numFmtId="166" fontId="4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3" xfId="1" applyFont="1" applyFill="1" applyBorder="1" applyAlignment="1" applyProtection="1">
      <alignment horizontal="left" vertical="center" wrapText="1" indent="1"/>
    </xf>
    <xf numFmtId="49" fontId="40" fillId="0" borderId="6" xfId="0" applyNumberFormat="1" applyFont="1" applyFill="1" applyBorder="1" applyAlignment="1" applyProtection="1">
      <alignment horizontal="center" vertical="center" wrapText="1"/>
    </xf>
    <xf numFmtId="0" fontId="40" fillId="0" borderId="13" xfId="0" applyFont="1" applyFill="1" applyBorder="1" applyAlignment="1" applyProtection="1">
      <alignment horizontal="left" wrapText="1" indent="1"/>
    </xf>
    <xf numFmtId="166" fontId="4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40" fillId="0" borderId="16" xfId="0" applyNumberFormat="1" applyFont="1" applyFill="1" applyBorder="1" applyAlignment="1" applyProtection="1">
      <alignment horizontal="center" vertical="center" wrapText="1"/>
    </xf>
    <xf numFmtId="0" fontId="40" fillId="0" borderId="17" xfId="0" applyFont="1" applyFill="1" applyBorder="1" applyAlignment="1" applyProtection="1">
      <alignment horizontal="left" wrapText="1" indent="1"/>
    </xf>
    <xf numFmtId="166" fontId="4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3" xfId="1" applyFont="1" applyFill="1" applyBorder="1" applyAlignment="1" applyProtection="1">
      <alignment horizontal="left" vertical="center" wrapText="1" indent="1"/>
    </xf>
    <xf numFmtId="166" fontId="5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" fontId="58" fillId="0" borderId="4" xfId="0" applyNumberFormat="1" applyFont="1" applyFill="1" applyBorder="1" applyAlignment="1" applyProtection="1">
      <alignment wrapText="1"/>
      <protection locked="0"/>
    </xf>
    <xf numFmtId="49" fontId="40" fillId="0" borderId="20" xfId="1" applyNumberFormat="1" applyFont="1" applyFill="1" applyBorder="1" applyAlignment="1" applyProtection="1">
      <alignment horizontal="left" vertical="center" wrapText="1" indent="1"/>
    </xf>
    <xf numFmtId="0" fontId="40" fillId="0" borderId="21" xfId="1" applyFont="1" applyFill="1" applyBorder="1" applyAlignment="1" applyProtection="1">
      <alignment horizontal="left" vertical="center" wrapText="1" indent="1"/>
    </xf>
    <xf numFmtId="166" fontId="4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" fontId="40" fillId="0" borderId="32" xfId="1" applyNumberFormat="1" applyFont="1" applyFill="1" applyBorder="1" applyAlignment="1" applyProtection="1">
      <alignment wrapText="1"/>
      <protection locked="0"/>
    </xf>
    <xf numFmtId="49" fontId="40" fillId="0" borderId="9" xfId="1" applyNumberFormat="1" applyFont="1" applyFill="1" applyBorder="1" applyAlignment="1" applyProtection="1">
      <alignment horizontal="left" vertical="center" wrapText="1" indent="1"/>
    </xf>
    <xf numFmtId="166" fontId="40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40" fillId="0" borderId="33" xfId="1" applyNumberFormat="1" applyFont="1" applyFill="1" applyBorder="1" applyAlignment="1" applyProtection="1">
      <alignment wrapText="1"/>
      <protection locked="0"/>
    </xf>
    <xf numFmtId="0" fontId="40" fillId="0" borderId="13" xfId="0" applyFont="1" applyBorder="1" applyAlignment="1" applyProtection="1">
      <alignment horizontal="left" wrapText="1" indent="1"/>
    </xf>
    <xf numFmtId="49" fontId="40" fillId="0" borderId="16" xfId="1" applyNumberFormat="1" applyFont="1" applyFill="1" applyBorder="1" applyAlignment="1" applyProtection="1">
      <alignment horizontal="left" vertical="center" wrapText="1" indent="1"/>
    </xf>
    <xf numFmtId="0" fontId="40" fillId="0" borderId="17" xfId="1" applyFont="1" applyFill="1" applyBorder="1" applyAlignment="1" applyProtection="1">
      <alignment horizontal="left" vertical="center" wrapText="1" indent="1"/>
    </xf>
    <xf numFmtId="167" fontId="40" fillId="0" borderId="36" xfId="0" applyNumberFormat="1" applyFont="1" applyFill="1" applyBorder="1" applyAlignment="1" applyProtection="1">
      <alignment wrapText="1"/>
      <protection locked="0"/>
    </xf>
    <xf numFmtId="167" fontId="40" fillId="0" borderId="33" xfId="0" applyNumberFormat="1" applyFont="1" applyFill="1" applyBorder="1" applyAlignment="1" applyProtection="1">
      <alignment wrapText="1"/>
      <protection locked="0"/>
    </xf>
    <xf numFmtId="49" fontId="40" fillId="0" borderId="30" xfId="0" applyNumberFormat="1" applyFont="1" applyFill="1" applyBorder="1" applyAlignment="1" applyProtection="1">
      <alignment horizontal="center" vertical="center" wrapText="1"/>
    </xf>
    <xf numFmtId="0" fontId="40" fillId="0" borderId="15" xfId="1" applyFont="1" applyFill="1" applyBorder="1" applyAlignment="1" applyProtection="1">
      <alignment horizontal="left" vertical="center" wrapText="1" indent="1"/>
    </xf>
    <xf numFmtId="166" fontId="40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31" xfId="0" applyNumberFormat="1" applyFont="1" applyFill="1" applyBorder="1" applyAlignment="1" applyProtection="1">
      <alignment wrapText="1"/>
      <protection locked="0"/>
    </xf>
    <xf numFmtId="167" fontId="40" fillId="0" borderId="47" xfId="0" applyNumberFormat="1" applyFont="1" applyFill="1" applyBorder="1" applyAlignment="1" applyProtection="1">
      <alignment wrapText="1"/>
      <protection locked="0"/>
    </xf>
    <xf numFmtId="0" fontId="58" fillId="7" borderId="2" xfId="0" applyFont="1" applyFill="1" applyBorder="1" applyAlignment="1" applyProtection="1">
      <alignment horizontal="center" vertical="center" wrapText="1"/>
    </xf>
    <xf numFmtId="0" fontId="58" fillId="7" borderId="3" xfId="1" applyFont="1" applyFill="1" applyBorder="1" applyAlignment="1" applyProtection="1">
      <alignment horizontal="left" vertical="center" wrapText="1" indent="1"/>
    </xf>
    <xf numFmtId="166" fontId="58" fillId="7" borderId="3" xfId="0" applyNumberFormat="1" applyFont="1" applyFill="1" applyBorder="1" applyAlignment="1" applyProtection="1">
      <alignment horizontal="right" vertical="center" wrapText="1" indent="1"/>
      <protection locked="0"/>
    </xf>
    <xf numFmtId="4" fontId="58" fillId="7" borderId="4" xfId="0" applyNumberFormat="1" applyFont="1" applyFill="1" applyBorder="1" applyAlignment="1" applyProtection="1">
      <alignment wrapText="1"/>
      <protection locked="0"/>
    </xf>
    <xf numFmtId="167" fontId="40" fillId="0" borderId="4" xfId="0" applyNumberFormat="1" applyFont="1" applyFill="1" applyBorder="1" applyAlignment="1" applyProtection="1">
      <alignment wrapText="1"/>
      <protection locked="0"/>
    </xf>
    <xf numFmtId="0" fontId="40" fillId="0" borderId="27" xfId="1" applyFont="1" applyFill="1" applyBorder="1" applyAlignment="1" applyProtection="1">
      <alignment horizontal="left" vertical="center" wrapText="1" indent="1"/>
    </xf>
    <xf numFmtId="166" fontId="4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37" xfId="0" applyNumberFormat="1" applyFont="1" applyFill="1" applyBorder="1" applyAlignment="1" applyProtection="1">
      <alignment wrapText="1"/>
      <protection locked="0"/>
    </xf>
    <xf numFmtId="0" fontId="40" fillId="0" borderId="13" xfId="1" quotePrefix="1" applyFont="1" applyFill="1" applyBorder="1" applyAlignment="1" applyProtection="1">
      <alignment horizontal="left" vertical="center" wrapText="1" indent="1"/>
    </xf>
    <xf numFmtId="0" fontId="58" fillId="0" borderId="60" xfId="1" applyFont="1" applyFill="1" applyBorder="1" applyAlignment="1" applyProtection="1">
      <alignment horizontal="left" vertical="center" wrapText="1" indent="1"/>
    </xf>
    <xf numFmtId="166" fontId="58" fillId="0" borderId="3" xfId="0" applyNumberFormat="1" applyFont="1" applyFill="1" applyBorder="1" applyAlignment="1" applyProtection="1">
      <alignment horizontal="right" vertical="center" wrapText="1" indent="1"/>
    </xf>
    <xf numFmtId="0" fontId="40" fillId="0" borderId="58" xfId="1" applyFont="1" applyFill="1" applyBorder="1" applyAlignment="1" applyProtection="1">
      <alignment horizontal="left" vertical="center" wrapText="1" indent="1"/>
    </xf>
    <xf numFmtId="166" fontId="40" fillId="0" borderId="36" xfId="0" applyNumberFormat="1" applyFont="1" applyFill="1" applyBorder="1" applyAlignment="1" applyProtection="1">
      <alignment wrapText="1"/>
      <protection locked="0"/>
    </xf>
    <xf numFmtId="0" fontId="40" fillId="0" borderId="35" xfId="1" applyFont="1" applyFill="1" applyBorder="1" applyAlignment="1" applyProtection="1">
      <alignment horizontal="left" vertical="center" wrapText="1" indent="1"/>
    </xf>
    <xf numFmtId="0" fontId="40" fillId="0" borderId="57" xfId="1" applyFont="1" applyFill="1" applyBorder="1" applyAlignment="1" applyProtection="1">
      <alignment horizontal="left" vertical="center" wrapText="1" indent="1"/>
    </xf>
    <xf numFmtId="167" fontId="40" fillId="0" borderId="34" xfId="0" applyNumberFormat="1" applyFont="1" applyFill="1" applyBorder="1" applyAlignment="1" applyProtection="1">
      <alignment wrapText="1"/>
      <protection locked="0"/>
    </xf>
    <xf numFmtId="0" fontId="40" fillId="0" borderId="69" xfId="1" applyFont="1" applyFill="1" applyBorder="1" applyAlignment="1" applyProtection="1">
      <alignment horizontal="left" vertical="center" wrapText="1" indent="1"/>
    </xf>
    <xf numFmtId="0" fontId="40" fillId="0" borderId="76" xfId="1" applyFont="1" applyFill="1" applyBorder="1" applyAlignment="1" applyProtection="1">
      <alignment horizontal="left" vertical="center" wrapText="1" indent="1"/>
    </xf>
    <xf numFmtId="0" fontId="58" fillId="7" borderId="24" xfId="0" applyFont="1" applyFill="1" applyBorder="1" applyAlignment="1" applyProtection="1">
      <alignment horizontal="center" vertical="center" wrapText="1"/>
    </xf>
    <xf numFmtId="0" fontId="58" fillId="7" borderId="79" xfId="1" applyFont="1" applyFill="1" applyBorder="1" applyAlignment="1" applyProtection="1">
      <alignment horizontal="left" vertical="center" wrapText="1" indent="1"/>
    </xf>
    <xf numFmtId="166" fontId="58" fillId="7" borderId="25" xfId="0" applyNumberFormat="1" applyFont="1" applyFill="1" applyBorder="1" applyAlignment="1" applyProtection="1">
      <alignment horizontal="right" vertical="center" wrapText="1" indent="1"/>
      <protection locked="0"/>
    </xf>
    <xf numFmtId="4" fontId="58" fillId="7" borderId="54" xfId="0" applyNumberFormat="1" applyFont="1" applyFill="1" applyBorder="1" applyAlignment="1" applyProtection="1">
      <alignment wrapText="1"/>
      <protection locked="0"/>
    </xf>
    <xf numFmtId="0" fontId="58" fillId="0" borderId="2" xfId="0" applyFont="1" applyBorder="1" applyAlignment="1" applyProtection="1">
      <alignment horizontal="center" wrapText="1"/>
    </xf>
    <xf numFmtId="0" fontId="58" fillId="0" borderId="3" xfId="0" applyFont="1" applyBorder="1" applyAlignment="1" applyProtection="1">
      <alignment horizontal="left" vertical="center" wrapText="1" indent="1"/>
    </xf>
    <xf numFmtId="166" fontId="58" fillId="0" borderId="3" xfId="1" applyNumberFormat="1" applyFont="1" applyFill="1" applyBorder="1" applyAlignment="1" applyProtection="1">
      <alignment horizontal="right" vertical="center" wrapText="1" indent="1"/>
    </xf>
    <xf numFmtId="4" fontId="58" fillId="0" borderId="4" xfId="1" applyNumberFormat="1" applyFont="1" applyFill="1" applyBorder="1" applyAlignment="1" applyProtection="1">
      <alignment wrapText="1"/>
    </xf>
    <xf numFmtId="49" fontId="40" fillId="0" borderId="6" xfId="1" applyNumberFormat="1" applyFont="1" applyFill="1" applyBorder="1" applyAlignment="1" applyProtection="1">
      <alignment horizontal="center" vertical="center" wrapText="1"/>
    </xf>
    <xf numFmtId="0" fontId="40" fillId="0" borderId="7" xfId="0" applyFont="1" applyBorder="1" applyAlignment="1" applyProtection="1">
      <alignment horizontal="left" wrapText="1" indent="1"/>
    </xf>
    <xf numFmtId="166" fontId="40" fillId="0" borderId="33" xfId="1" applyNumberFormat="1" applyFont="1" applyFill="1" applyBorder="1" applyAlignment="1" applyProtection="1">
      <alignment wrapText="1"/>
      <protection locked="0"/>
    </xf>
    <xf numFmtId="0" fontId="40" fillId="0" borderId="10" xfId="0" applyFont="1" applyBorder="1" applyAlignment="1" applyProtection="1">
      <alignment horizontal="left" wrapText="1" indent="1"/>
    </xf>
    <xf numFmtId="167" fontId="40" fillId="0" borderId="33" xfId="1" applyNumberFormat="1" applyFont="1" applyFill="1" applyBorder="1" applyAlignment="1" applyProtection="1">
      <alignment wrapText="1"/>
      <protection locked="0"/>
    </xf>
    <xf numFmtId="0" fontId="40" fillId="0" borderId="13" xfId="0" applyFont="1" applyBorder="1" applyAlignment="1" applyProtection="1">
      <alignment wrapText="1"/>
    </xf>
    <xf numFmtId="166" fontId="58" fillId="0" borderId="4" xfId="1" applyNumberFormat="1" applyFont="1" applyFill="1" applyBorder="1" applyAlignment="1" applyProtection="1">
      <alignment wrapText="1"/>
    </xf>
    <xf numFmtId="4" fontId="40" fillId="0" borderId="32" xfId="1" applyNumberFormat="1" applyFont="1" applyFill="1" applyBorder="1" applyAlignment="1" applyProtection="1">
      <alignment wrapText="1"/>
    </xf>
    <xf numFmtId="49" fontId="40" fillId="0" borderId="12" xfId="1" applyNumberFormat="1" applyFont="1" applyFill="1" applyBorder="1" applyAlignment="1" applyProtection="1">
      <alignment horizontal="center" vertical="center" wrapText="1"/>
    </xf>
    <xf numFmtId="166" fontId="40" fillId="0" borderId="36" xfId="1" applyNumberFormat="1" applyFont="1" applyFill="1" applyBorder="1" applyAlignment="1" applyProtection="1">
      <alignment wrapText="1"/>
      <protection locked="0"/>
    </xf>
    <xf numFmtId="49" fontId="40" fillId="0" borderId="9" xfId="1" applyNumberFormat="1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 applyProtection="1">
      <alignment horizontal="center" wrapText="1"/>
    </xf>
    <xf numFmtId="0" fontId="40" fillId="0" borderId="9" xfId="0" applyFont="1" applyBorder="1" applyAlignment="1" applyProtection="1">
      <alignment horizontal="center" wrapText="1"/>
    </xf>
    <xf numFmtId="0" fontId="40" fillId="0" borderId="12" xfId="0" applyFont="1" applyBorder="1" applyAlignment="1" applyProtection="1">
      <alignment horizontal="center" wrapText="1"/>
    </xf>
    <xf numFmtId="0" fontId="58" fillId="0" borderId="3" xfId="0" applyFont="1" applyBorder="1" applyAlignment="1" applyProtection="1">
      <alignment wrapText="1"/>
    </xf>
    <xf numFmtId="0" fontId="58" fillId="6" borderId="24" xfId="0" applyFont="1" applyFill="1" applyBorder="1" applyAlignment="1" applyProtection="1">
      <alignment horizontal="center" wrapText="1"/>
    </xf>
    <xf numFmtId="0" fontId="58" fillId="6" borderId="25" xfId="0" applyFont="1" applyFill="1" applyBorder="1" applyAlignment="1" applyProtection="1">
      <alignment wrapText="1"/>
    </xf>
    <xf numFmtId="166" fontId="58" fillId="6" borderId="3" xfId="1" applyNumberFormat="1" applyFont="1" applyFill="1" applyBorder="1" applyAlignment="1" applyProtection="1">
      <alignment horizontal="right" vertical="center" wrapText="1" indent="1"/>
    </xf>
    <xf numFmtId="4" fontId="58" fillId="6" borderId="4" xfId="1" applyNumberFormat="1" applyFont="1" applyFill="1" applyBorder="1" applyAlignment="1" applyProtection="1">
      <alignment wrapText="1"/>
    </xf>
    <xf numFmtId="0" fontId="58" fillId="0" borderId="0" xfId="1" applyFont="1" applyFill="1" applyBorder="1" applyAlignment="1" applyProtection="1">
      <alignment horizontal="center" vertical="center" wrapText="1"/>
    </xf>
    <xf numFmtId="0" fontId="58" fillId="0" borderId="0" xfId="1" applyFont="1" applyFill="1" applyBorder="1" applyAlignment="1" applyProtection="1">
      <alignment vertical="center" wrapText="1"/>
    </xf>
    <xf numFmtId="166" fontId="58" fillId="0" borderId="0" xfId="1" applyNumberFormat="1" applyFont="1" applyFill="1" applyBorder="1" applyAlignment="1" applyProtection="1">
      <alignment horizontal="right" vertical="center" wrapText="1" indent="1"/>
    </xf>
    <xf numFmtId="166" fontId="64" fillId="0" borderId="0" xfId="1" applyNumberFormat="1" applyFont="1" applyFill="1" applyBorder="1" applyAlignment="1" applyProtection="1">
      <alignment horizontal="right" vertical="center"/>
    </xf>
    <xf numFmtId="0" fontId="61" fillId="0" borderId="1" xfId="0" applyFont="1" applyFill="1" applyBorder="1" applyAlignment="1" applyProtection="1">
      <alignment horizontal="right"/>
    </xf>
    <xf numFmtId="0" fontId="58" fillId="0" borderId="30" xfId="1" applyFont="1" applyFill="1" applyBorder="1" applyAlignment="1" applyProtection="1">
      <alignment horizontal="left" vertical="center" wrapText="1" indent="1"/>
    </xf>
    <xf numFmtId="0" fontId="58" fillId="0" borderId="15" xfId="1" applyFont="1" applyFill="1" applyBorder="1" applyAlignment="1" applyProtection="1">
      <alignment horizontal="left" vertical="center" wrapText="1" indent="1"/>
    </xf>
    <xf numFmtId="3" fontId="58" fillId="0" borderId="15" xfId="1" applyNumberFormat="1" applyFont="1" applyFill="1" applyBorder="1" applyAlignment="1" applyProtection="1">
      <alignment vertical="center" wrapText="1"/>
    </xf>
    <xf numFmtId="2" fontId="58" fillId="0" borderId="68" xfId="1" applyNumberFormat="1" applyFont="1" applyFill="1" applyBorder="1" applyAlignment="1" applyProtection="1">
      <alignment vertical="center" wrapText="1"/>
    </xf>
    <xf numFmtId="3" fontId="40" fillId="0" borderId="21" xfId="1" applyNumberFormat="1" applyFont="1" applyFill="1" applyBorder="1" applyAlignment="1" applyProtection="1">
      <alignment vertical="center" wrapText="1"/>
      <protection locked="0"/>
    </xf>
    <xf numFmtId="2" fontId="40" fillId="0" borderId="32" xfId="1" applyNumberFormat="1" applyFont="1" applyFill="1" applyBorder="1" applyAlignment="1" applyProtection="1">
      <alignment vertical="center" wrapText="1"/>
    </xf>
    <xf numFmtId="3" fontId="40" fillId="0" borderId="13" xfId="1" applyNumberFormat="1" applyFont="1" applyFill="1" applyBorder="1" applyAlignment="1" applyProtection="1">
      <alignment vertical="center" wrapText="1"/>
      <protection locked="0"/>
    </xf>
    <xf numFmtId="2" fontId="40" fillId="0" borderId="33" xfId="1" applyNumberFormat="1" applyFont="1" applyFill="1" applyBorder="1" applyAlignment="1" applyProtection="1">
      <alignment vertical="center" wrapText="1"/>
    </xf>
    <xf numFmtId="3" fontId="40" fillId="0" borderId="10" xfId="1" applyNumberFormat="1" applyFont="1" applyFill="1" applyBorder="1" applyAlignment="1" applyProtection="1">
      <alignment vertical="center" wrapText="1"/>
      <protection locked="0"/>
    </xf>
    <xf numFmtId="166" fontId="4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0" xfId="1" applyFont="1" applyFill="1" applyBorder="1" applyAlignment="1" applyProtection="1">
      <alignment horizontal="left" vertical="center" wrapText="1" indent="5"/>
    </xf>
    <xf numFmtId="49" fontId="40" fillId="0" borderId="9" xfId="1" applyNumberFormat="1" applyFont="1" applyFill="1" applyBorder="1" applyAlignment="1" applyProtection="1">
      <alignment horizontal="left" vertical="top" wrapText="1" indent="1"/>
    </xf>
    <xf numFmtId="49" fontId="40" fillId="0" borderId="12" xfId="1" applyNumberFormat="1" applyFont="1" applyFill="1" applyBorder="1" applyAlignment="1" applyProtection="1">
      <alignment horizontal="left" vertical="top" wrapText="1" indent="1"/>
    </xf>
    <xf numFmtId="0" fontId="40" fillId="0" borderId="13" xfId="1" applyFont="1" applyFill="1" applyBorder="1" applyAlignment="1" applyProtection="1">
      <alignment horizontal="left" vertical="center" wrapText="1" indent="5"/>
    </xf>
    <xf numFmtId="49" fontId="40" fillId="0" borderId="16" xfId="1" applyNumberFormat="1" applyFont="1" applyFill="1" applyBorder="1" applyAlignment="1" applyProtection="1">
      <alignment horizontal="left" vertical="center" indent="1"/>
    </xf>
    <xf numFmtId="166" fontId="4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2" xfId="1" applyFont="1" applyFill="1" applyBorder="1" applyAlignment="1" applyProtection="1">
      <alignment horizontal="left" vertical="center" wrapText="1" indent="1"/>
    </xf>
    <xf numFmtId="3" fontId="58" fillId="0" borderId="3" xfId="1" applyNumberFormat="1" applyFont="1" applyFill="1" applyBorder="1" applyAlignment="1" applyProtection="1">
      <alignment vertical="center" wrapText="1"/>
    </xf>
    <xf numFmtId="49" fontId="40" fillId="0" borderId="6" xfId="1" applyNumberFormat="1" applyFont="1" applyFill="1" applyBorder="1" applyAlignment="1" applyProtection="1">
      <alignment horizontal="left" vertical="center" wrapText="1" indent="1"/>
    </xf>
    <xf numFmtId="3" fontId="40" fillId="0" borderId="7" xfId="1" applyNumberFormat="1" applyFont="1" applyFill="1" applyBorder="1" applyAlignment="1" applyProtection="1">
      <alignment vertical="center" wrapText="1"/>
      <protection locked="0"/>
    </xf>
    <xf numFmtId="49" fontId="40" fillId="0" borderId="6" xfId="1" applyNumberFormat="1" applyFont="1" applyFill="1" applyBorder="1" applyAlignment="1" applyProtection="1">
      <alignment horizontal="left" vertical="center" indent="1"/>
    </xf>
    <xf numFmtId="0" fontId="58" fillId="7" borderId="2" xfId="1" applyFont="1" applyFill="1" applyBorder="1" applyAlignment="1" applyProtection="1">
      <alignment horizontal="left" vertical="center" wrapText="1" indent="1"/>
    </xf>
    <xf numFmtId="0" fontId="58" fillId="7" borderId="3" xfId="1" applyFont="1" applyFill="1" applyBorder="1" applyAlignment="1" applyProtection="1">
      <alignment horizontal="center" vertical="center"/>
    </xf>
    <xf numFmtId="3" fontId="58" fillId="7" borderId="3" xfId="1" applyNumberFormat="1" applyFont="1" applyFill="1" applyBorder="1" applyAlignment="1" applyProtection="1">
      <alignment vertical="center" wrapText="1"/>
    </xf>
    <xf numFmtId="2" fontId="58" fillId="7" borderId="68" xfId="1" applyNumberFormat="1" applyFont="1" applyFill="1" applyBorder="1" applyAlignment="1" applyProtection="1">
      <alignment vertical="center" wrapText="1"/>
    </xf>
    <xf numFmtId="0" fontId="58" fillId="0" borderId="3" xfId="1" applyFont="1" applyFill="1" applyBorder="1" applyAlignment="1" applyProtection="1">
      <alignment horizontal="left" vertical="center" indent="1"/>
    </xf>
    <xf numFmtId="0" fontId="40" fillId="0" borderId="7" xfId="1" applyFont="1" applyFill="1" applyBorder="1" applyAlignment="1" applyProtection="1">
      <alignment horizontal="left" vertical="center" wrapText="1" indent="2"/>
    </xf>
    <xf numFmtId="166" fontId="40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3" xfId="1" applyFont="1" applyFill="1" applyBorder="1" applyAlignment="1" applyProtection="1">
      <alignment horizontal="left" vertical="center" wrapText="1" indent="2"/>
    </xf>
    <xf numFmtId="2" fontId="40" fillId="0" borderId="47" xfId="1" applyNumberFormat="1" applyFont="1" applyFill="1" applyBorder="1" applyAlignment="1" applyProtection="1">
      <alignment vertical="center" wrapText="1"/>
    </xf>
    <xf numFmtId="2" fontId="58" fillId="0" borderId="32" xfId="1" applyNumberFormat="1" applyFont="1" applyFill="1" applyBorder="1" applyAlignment="1" applyProtection="1">
      <alignment vertical="center" wrapText="1"/>
    </xf>
    <xf numFmtId="2" fontId="58" fillId="0" borderId="47" xfId="1" applyNumberFormat="1" applyFont="1" applyFill="1" applyBorder="1" applyAlignment="1" applyProtection="1">
      <alignment vertical="center" wrapText="1"/>
    </xf>
    <xf numFmtId="166" fontId="5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6" fontId="58" fillId="7" borderId="3" xfId="1" applyNumberFormat="1" applyFont="1" applyFill="1" applyBorder="1" applyAlignment="1" applyProtection="1">
      <alignment horizontal="right" vertical="center" wrapText="1" indent="1"/>
    </xf>
    <xf numFmtId="0" fontId="55" fillId="0" borderId="0" xfId="0" applyFont="1"/>
    <xf numFmtId="3" fontId="55" fillId="0" borderId="0" xfId="0" applyNumberFormat="1" applyFont="1"/>
    <xf numFmtId="0" fontId="65" fillId="0" borderId="50" xfId="0" applyFont="1" applyBorder="1"/>
    <xf numFmtId="0" fontId="58" fillId="0" borderId="0" xfId="1" applyFont="1" applyFill="1" applyAlignment="1" applyProtection="1">
      <alignment horizontal="center"/>
    </xf>
    <xf numFmtId="0" fontId="66" fillId="0" borderId="0" xfId="1" applyFont="1" applyFill="1" applyAlignment="1" applyProtection="1">
      <alignment horizontal="right"/>
    </xf>
    <xf numFmtId="0" fontId="58" fillId="0" borderId="3" xfId="1" applyFont="1" applyFill="1" applyBorder="1" applyAlignment="1" applyProtection="1">
      <alignment vertical="center" wrapText="1"/>
    </xf>
    <xf numFmtId="166" fontId="58" fillId="0" borderId="3" xfId="1" applyNumberFormat="1" applyFont="1" applyFill="1" applyBorder="1" applyAlignment="1" applyProtection="1">
      <alignment vertical="center" wrapText="1"/>
    </xf>
    <xf numFmtId="4" fontId="58" fillId="0" borderId="5" xfId="1" applyNumberFormat="1" applyFont="1" applyFill="1" applyBorder="1" applyAlignment="1" applyProtection="1">
      <alignment vertical="center" wrapText="1"/>
    </xf>
    <xf numFmtId="166" fontId="58" fillId="0" borderId="3" xfId="1" applyNumberFormat="1" applyFont="1" applyFill="1" applyBorder="1" applyProtection="1"/>
    <xf numFmtId="0" fontId="62" fillId="0" borderId="0" xfId="1" applyFont="1" applyFill="1" applyBorder="1" applyAlignment="1" applyProtection="1">
      <alignment horizontal="left" vertical="center" wrapText="1" indent="1"/>
    </xf>
    <xf numFmtId="0" fontId="67" fillId="0" borderId="0" xfId="1" applyFont="1" applyFill="1" applyBorder="1" applyAlignment="1" applyProtection="1">
      <alignment vertical="center" wrapText="1"/>
    </xf>
    <xf numFmtId="166" fontId="62" fillId="0" borderId="0" xfId="1" applyNumberFormat="1" applyFont="1" applyFill="1" applyBorder="1" applyAlignment="1" applyProtection="1">
      <alignment horizontal="right" vertical="center" wrapText="1" indent="1"/>
    </xf>
    <xf numFmtId="4" fontId="62" fillId="0" borderId="0" xfId="1" applyNumberFormat="1" applyFont="1" applyFill="1" applyBorder="1" applyAlignment="1" applyProtection="1">
      <alignment horizontal="right" vertical="center" wrapText="1" indent="1"/>
    </xf>
    <xf numFmtId="0" fontId="59" fillId="0" borderId="0" xfId="0" applyFont="1" applyBorder="1"/>
    <xf numFmtId="166" fontId="66" fillId="0" borderId="0" xfId="1" applyNumberFormat="1" applyFont="1" applyFill="1" applyBorder="1" applyAlignment="1" applyProtection="1">
      <alignment horizontal="left" vertical="center"/>
    </xf>
    <xf numFmtId="166" fontId="58" fillId="0" borderId="0" xfId="1" applyNumberFormat="1" applyFont="1" applyFill="1" applyBorder="1" applyAlignment="1" applyProtection="1">
      <alignment horizontal="centerContinuous" vertical="center"/>
    </xf>
    <xf numFmtId="0" fontId="66" fillId="0" borderId="0" xfId="0" applyFont="1" applyFill="1" applyBorder="1" applyAlignment="1" applyProtection="1">
      <alignment horizontal="right"/>
    </xf>
    <xf numFmtId="166" fontId="66" fillId="0" borderId="1" xfId="1" applyNumberFormat="1" applyFont="1" applyFill="1" applyBorder="1" applyAlignment="1" applyProtection="1">
      <alignment horizontal="left" vertical="center"/>
    </xf>
    <xf numFmtId="166" fontId="58" fillId="0" borderId="1" xfId="1" applyNumberFormat="1" applyFont="1" applyFill="1" applyBorder="1" applyAlignment="1" applyProtection="1">
      <alignment horizontal="centerContinuous" vertical="center"/>
    </xf>
    <xf numFmtId="0" fontId="66" fillId="0" borderId="1" xfId="0" applyFont="1" applyFill="1" applyBorder="1" applyAlignment="1" applyProtection="1">
      <alignment horizontal="right"/>
    </xf>
    <xf numFmtId="166" fontId="59" fillId="0" borderId="0" xfId="0" applyNumberFormat="1" applyFont="1"/>
    <xf numFmtId="3" fontId="59" fillId="0" borderId="0" xfId="0" applyNumberFormat="1" applyFont="1"/>
    <xf numFmtId="0" fontId="63" fillId="7" borderId="2" xfId="0" applyFont="1" applyFill="1" applyBorder="1" applyAlignment="1">
      <alignment horizontal="center"/>
    </xf>
    <xf numFmtId="3" fontId="40" fillId="0" borderId="7" xfId="0" applyNumberFormat="1" applyFont="1" applyFill="1" applyBorder="1" applyAlignment="1" applyProtection="1">
      <alignment horizontal="right" vertical="center" wrapText="1" indent="1"/>
    </xf>
    <xf numFmtId="3" fontId="40" fillId="0" borderId="13" xfId="0" applyNumberFormat="1" applyFont="1" applyFill="1" applyBorder="1" applyAlignment="1" applyProtection="1">
      <alignment horizontal="right" vertical="center" wrapText="1" indent="1"/>
    </xf>
    <xf numFmtId="4" fontId="40" fillId="0" borderId="34" xfId="0" applyNumberFormat="1" applyFont="1" applyFill="1" applyBorder="1" applyAlignment="1" applyProtection="1">
      <alignment wrapText="1"/>
    </xf>
    <xf numFmtId="3" fontId="58" fillId="0" borderId="4" xfId="0" applyNumberFormat="1" applyFont="1" applyFill="1" applyBorder="1" applyAlignment="1" applyProtection="1">
      <alignment horizontal="right" vertical="center" wrapText="1" indent="1"/>
    </xf>
    <xf numFmtId="166" fontId="66" fillId="0" borderId="0" xfId="1" applyNumberFormat="1" applyFont="1" applyFill="1" applyBorder="1" applyAlignment="1" applyProtection="1">
      <alignment vertical="center"/>
    </xf>
    <xf numFmtId="166" fontId="66" fillId="0" borderId="1" xfId="1" applyNumberFormat="1" applyFont="1" applyFill="1" applyBorder="1" applyAlignment="1" applyProtection="1">
      <alignment vertical="center"/>
    </xf>
    <xf numFmtId="0" fontId="59" fillId="10" borderId="0" xfId="0" applyFont="1" applyFill="1"/>
    <xf numFmtId="0" fontId="7" fillId="0" borderId="15" xfId="0" applyFont="1" applyFill="1" applyBorder="1" applyAlignment="1" applyProtection="1">
      <alignment horizontal="center" vertical="center" wrapText="1"/>
    </xf>
    <xf numFmtId="166" fontId="58" fillId="0" borderId="0" xfId="1" applyNumberFormat="1" applyFont="1" applyFill="1" applyBorder="1" applyAlignment="1" applyProtection="1">
      <alignment vertical="center" wrapText="1"/>
    </xf>
    <xf numFmtId="4" fontId="58" fillId="0" borderId="0" xfId="1" applyNumberFormat="1" applyFont="1" applyFill="1" applyBorder="1" applyAlignment="1" applyProtection="1">
      <alignment vertical="center" wrapText="1"/>
    </xf>
    <xf numFmtId="166" fontId="58" fillId="0" borderId="0" xfId="1" applyNumberFormat="1" applyFont="1" applyFill="1" applyBorder="1" applyProtection="1"/>
    <xf numFmtId="0" fontId="58" fillId="0" borderId="0" xfId="1" applyFont="1" applyFill="1" applyBorder="1" applyAlignment="1" applyProtection="1">
      <alignment horizontal="left" vertical="center" wrapText="1" indent="1"/>
    </xf>
    <xf numFmtId="4" fontId="58" fillId="6" borderId="4" xfId="1" applyNumberFormat="1" applyFont="1" applyFill="1" applyBorder="1" applyAlignment="1" applyProtection="1">
      <alignment vertical="center" wrapText="1"/>
    </xf>
    <xf numFmtId="0" fontId="40" fillId="0" borderId="0" xfId="1" applyFont="1" applyFill="1" applyProtection="1"/>
    <xf numFmtId="166" fontId="66" fillId="0" borderId="0" xfId="1" applyNumberFormat="1" applyFont="1" applyFill="1" applyBorder="1" applyAlignment="1" applyProtection="1">
      <alignment horizontal="right" vertical="center"/>
    </xf>
    <xf numFmtId="0" fontId="66" fillId="0" borderId="1" xfId="0" applyFont="1" applyFill="1" applyBorder="1" applyAlignment="1" applyProtection="1">
      <alignment horizontal="right" vertical="center"/>
    </xf>
    <xf numFmtId="0" fontId="58" fillId="0" borderId="15" xfId="0" applyFont="1" applyFill="1" applyBorder="1" applyAlignment="1" applyProtection="1">
      <alignment horizontal="center" vertical="center" wrapText="1"/>
    </xf>
    <xf numFmtId="0" fontId="58" fillId="0" borderId="30" xfId="1" applyFont="1" applyFill="1" applyBorder="1" applyAlignment="1" applyProtection="1">
      <alignment horizontal="center" vertical="center" wrapText="1"/>
    </xf>
    <xf numFmtId="0" fontId="58" fillId="0" borderId="15" xfId="1" applyFont="1" applyFill="1" applyBorder="1" applyAlignment="1" applyProtection="1">
      <alignment horizontal="center" vertical="center" wrapText="1"/>
    </xf>
    <xf numFmtId="4" fontId="58" fillId="7" borderId="4" xfId="0" applyNumberFormat="1" applyFont="1" applyFill="1" applyBorder="1" applyAlignment="1" applyProtection="1">
      <alignment vertical="center" wrapText="1"/>
    </xf>
    <xf numFmtId="4" fontId="58" fillId="0" borderId="4" xfId="0" applyNumberFormat="1" applyFont="1" applyFill="1" applyBorder="1" applyAlignment="1" applyProtection="1">
      <alignment vertical="center" wrapText="1"/>
    </xf>
    <xf numFmtId="3" fontId="40" fillId="0" borderId="21" xfId="0" applyNumberFormat="1" applyFont="1" applyFill="1" applyBorder="1" applyAlignment="1" applyProtection="1">
      <alignment horizontal="right" vertical="center" wrapText="1" indent="1"/>
    </xf>
    <xf numFmtId="4" fontId="40" fillId="0" borderId="37" xfId="0" applyNumberFormat="1" applyFont="1" applyFill="1" applyBorder="1" applyAlignment="1" applyProtection="1">
      <alignment vertical="center" wrapText="1"/>
    </xf>
    <xf numFmtId="4" fontId="40" fillId="0" borderId="33" xfId="0" applyNumberFormat="1" applyFont="1" applyFill="1" applyBorder="1" applyAlignment="1" applyProtection="1">
      <alignment vertical="center" wrapText="1"/>
    </xf>
    <xf numFmtId="167" fontId="40" fillId="0" borderId="33" xfId="0" applyNumberFormat="1" applyFont="1" applyFill="1" applyBorder="1" applyAlignment="1" applyProtection="1">
      <alignment vertical="center" wrapText="1"/>
    </xf>
    <xf numFmtId="166" fontId="55" fillId="0" borderId="0" xfId="0" applyNumberFormat="1" applyFont="1"/>
    <xf numFmtId="166" fontId="40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32" xfId="1" applyNumberFormat="1" applyFont="1" applyFill="1" applyBorder="1" applyAlignment="1" applyProtection="1">
      <alignment vertical="center" wrapText="1"/>
      <protection locked="0"/>
    </xf>
    <xf numFmtId="4" fontId="58" fillId="0" borderId="4" xfId="0" applyNumberFormat="1" applyFont="1" applyFill="1" applyBorder="1" applyAlignment="1" applyProtection="1">
      <alignment vertical="center" wrapText="1"/>
      <protection locked="0"/>
    </xf>
    <xf numFmtId="167" fontId="40" fillId="0" borderId="36" xfId="0" applyNumberFormat="1" applyFont="1" applyFill="1" applyBorder="1" applyAlignment="1" applyProtection="1">
      <alignment vertical="center" wrapText="1"/>
      <protection locked="0"/>
    </xf>
    <xf numFmtId="4" fontId="58" fillId="7" borderId="4" xfId="0" applyNumberFormat="1" applyFont="1" applyFill="1" applyBorder="1" applyAlignment="1" applyProtection="1">
      <alignment vertical="center" wrapText="1"/>
      <protection locked="0"/>
    </xf>
    <xf numFmtId="166" fontId="5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7" fontId="58" fillId="0" borderId="31" xfId="0" applyNumberFormat="1" applyFont="1" applyFill="1" applyBorder="1" applyAlignment="1" applyProtection="1">
      <alignment vertical="center" wrapText="1"/>
      <protection locked="0"/>
    </xf>
    <xf numFmtId="167" fontId="40" fillId="0" borderId="10" xfId="0" applyNumberFormat="1" applyFont="1" applyFill="1" applyBorder="1" applyAlignment="1" applyProtection="1">
      <alignment vertical="center" wrapText="1"/>
      <protection locked="0"/>
    </xf>
    <xf numFmtId="167" fontId="40" fillId="0" borderId="7" xfId="0" applyNumberFormat="1" applyFont="1" applyFill="1" applyBorder="1" applyAlignment="1" applyProtection="1">
      <alignment vertical="center" wrapText="1"/>
      <protection locked="0"/>
    </xf>
    <xf numFmtId="166" fontId="4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10" xfId="0" applyNumberFormat="1" applyFont="1" applyFill="1" applyBorder="1" applyAlignment="1" applyProtection="1">
      <alignment vertical="center" wrapText="1"/>
      <protection locked="0"/>
    </xf>
    <xf numFmtId="167" fontId="40" fillId="0" borderId="37" xfId="0" applyNumberFormat="1" applyFont="1" applyFill="1" applyBorder="1" applyAlignment="1" applyProtection="1">
      <alignment vertical="center" wrapText="1"/>
      <protection locked="0"/>
    </xf>
    <xf numFmtId="167" fontId="40" fillId="0" borderId="34" xfId="0" applyNumberFormat="1" applyFont="1" applyFill="1" applyBorder="1" applyAlignment="1" applyProtection="1">
      <alignment vertical="center" wrapText="1"/>
      <protection locked="0"/>
    </xf>
    <xf numFmtId="167" fontId="40" fillId="0" borderId="47" xfId="0" applyNumberFormat="1" applyFont="1" applyFill="1" applyBorder="1" applyAlignment="1" applyProtection="1">
      <alignment vertical="center" wrapText="1"/>
      <protection locked="0"/>
    </xf>
    <xf numFmtId="167" fontId="4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4" fontId="58" fillId="7" borderId="54" xfId="0" applyNumberFormat="1" applyFont="1" applyFill="1" applyBorder="1" applyAlignment="1" applyProtection="1">
      <alignment vertical="center" wrapText="1"/>
      <protection locked="0"/>
    </xf>
    <xf numFmtId="4" fontId="58" fillId="0" borderId="4" xfId="1" applyNumberFormat="1" applyFont="1" applyFill="1" applyBorder="1" applyAlignment="1" applyProtection="1">
      <alignment horizontal="right" vertical="center" wrapText="1" indent="1"/>
    </xf>
    <xf numFmtId="166" fontId="4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6" fontId="58" fillId="0" borderId="4" xfId="1" applyNumberFormat="1" applyFont="1" applyFill="1" applyBorder="1" applyAlignment="1" applyProtection="1">
      <alignment horizontal="right" vertical="center" wrapText="1" indent="1"/>
    </xf>
    <xf numFmtId="4" fontId="40" fillId="0" borderId="32" xfId="1" applyNumberFormat="1" applyFont="1" applyFill="1" applyBorder="1" applyAlignment="1" applyProtection="1">
      <alignment horizontal="right" vertical="center" wrapText="1" indent="1"/>
    </xf>
    <xf numFmtId="166" fontId="4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58" fillId="7" borderId="30" xfId="1" applyFont="1" applyFill="1" applyBorder="1" applyAlignment="1" applyProtection="1">
      <alignment horizontal="left" vertical="center" wrapText="1" indent="1"/>
    </xf>
    <xf numFmtId="166" fontId="58" fillId="7" borderId="15" xfId="1" applyNumberFormat="1" applyFont="1" applyFill="1" applyBorder="1" applyAlignment="1" applyProtection="1">
      <alignment horizontal="right" vertical="center" wrapText="1" indent="1"/>
    </xf>
    <xf numFmtId="4" fontId="58" fillId="7" borderId="68" xfId="1" applyNumberFormat="1" applyFont="1" applyFill="1" applyBorder="1" applyAlignment="1" applyProtection="1">
      <alignment horizontal="right" vertical="center" wrapText="1" indent="1"/>
    </xf>
    <xf numFmtId="167" fontId="4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" fontId="4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1" applyFont="1" applyFill="1" applyBorder="1" applyAlignment="1" applyProtection="1">
      <alignment horizontal="left" vertical="center" wrapText="1" indent="1"/>
    </xf>
    <xf numFmtId="0" fontId="40" fillId="0" borderId="10" xfId="1" applyFont="1" applyFill="1" applyBorder="1" applyAlignment="1" applyProtection="1">
      <alignment horizontal="left" indent="6"/>
    </xf>
    <xf numFmtId="0" fontId="40" fillId="0" borderId="10" xfId="1" applyFont="1" applyFill="1" applyBorder="1" applyAlignment="1" applyProtection="1">
      <alignment horizontal="left" vertical="center" wrapText="1" indent="6"/>
    </xf>
    <xf numFmtId="49" fontId="40" fillId="0" borderId="26" xfId="1" applyNumberFormat="1" applyFont="1" applyFill="1" applyBorder="1" applyAlignment="1" applyProtection="1">
      <alignment horizontal="left" vertical="center" wrapText="1" indent="1"/>
    </xf>
    <xf numFmtId="0" fontId="40" fillId="0" borderId="13" xfId="1" applyFont="1" applyFill="1" applyBorder="1" applyAlignment="1" applyProtection="1">
      <alignment horizontal="left" vertical="center" wrapText="1" indent="6"/>
    </xf>
    <xf numFmtId="49" fontId="40" fillId="0" borderId="12" xfId="1" applyNumberFormat="1" applyFont="1" applyFill="1" applyBorder="1" applyAlignment="1" applyProtection="1">
      <alignment horizontal="left" vertical="center" wrapText="1" indent="1"/>
    </xf>
    <xf numFmtId="166" fontId="58" fillId="7" borderId="61" xfId="1" applyNumberFormat="1" applyFont="1" applyFill="1" applyBorder="1" applyAlignment="1" applyProtection="1">
      <alignment horizontal="right" vertical="center" wrapText="1" indent="1"/>
    </xf>
    <xf numFmtId="4" fontId="58" fillId="7" borderId="5" xfId="1" applyNumberFormat="1" applyFont="1" applyFill="1" applyBorder="1" applyAlignment="1" applyProtection="1">
      <alignment horizontal="right" vertical="center" wrapText="1" indent="1"/>
    </xf>
    <xf numFmtId="166" fontId="4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13" xfId="0" applyFont="1" applyBorder="1" applyAlignment="1" applyProtection="1">
      <alignment horizontal="left" vertical="center" wrapText="1" indent="1"/>
    </xf>
    <xf numFmtId="0" fontId="40" fillId="0" borderId="10" xfId="0" applyFont="1" applyBorder="1" applyAlignment="1" applyProtection="1">
      <alignment horizontal="left" vertical="center" wrapText="1" indent="1"/>
    </xf>
    <xf numFmtId="0" fontId="40" fillId="0" borderId="7" xfId="1" applyFont="1" applyFill="1" applyBorder="1" applyAlignment="1" applyProtection="1">
      <alignment horizontal="left" vertical="center" wrapText="1" indent="6"/>
    </xf>
    <xf numFmtId="4" fontId="58" fillId="0" borderId="5" xfId="1" applyNumberFormat="1" applyFont="1" applyFill="1" applyBorder="1" applyAlignment="1" applyProtection="1">
      <alignment horizontal="right" vertical="center" wrapText="1" indent="1"/>
    </xf>
    <xf numFmtId="166" fontId="4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6" fontId="58" fillId="0" borderId="5" xfId="1" applyNumberFormat="1" applyFont="1" applyFill="1" applyBorder="1" applyAlignment="1" applyProtection="1">
      <alignment horizontal="right" vertical="center" wrapText="1" indent="1"/>
    </xf>
    <xf numFmtId="166" fontId="58" fillId="0" borderId="3" xfId="0" applyNumberFormat="1" applyFont="1" applyBorder="1" applyAlignment="1" applyProtection="1">
      <alignment horizontal="right" vertical="center" wrapText="1" indent="1"/>
    </xf>
    <xf numFmtId="166" fontId="58" fillId="0" borderId="5" xfId="0" applyNumberFormat="1" applyFont="1" applyBorder="1" applyAlignment="1" applyProtection="1">
      <alignment horizontal="right" vertical="center" wrapText="1" indent="1"/>
    </xf>
    <xf numFmtId="3" fontId="4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5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" fontId="5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6" fontId="58" fillId="7" borderId="3" xfId="1" applyNumberFormat="1" applyFont="1" applyFill="1" applyBorder="1" applyAlignment="1" applyProtection="1">
      <alignment horizontal="right" vertical="center" wrapText="1" indent="1"/>
      <protection locked="0"/>
    </xf>
    <xf numFmtId="4" fontId="58" fillId="7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58" fillId="0" borderId="60" xfId="1" applyFont="1" applyFill="1" applyBorder="1" applyAlignment="1" applyProtection="1">
      <alignment horizontal="center" vertical="center" wrapText="1"/>
    </xf>
    <xf numFmtId="0" fontId="58" fillId="0" borderId="50" xfId="1" applyFont="1" applyFill="1" applyBorder="1" applyAlignment="1" applyProtection="1">
      <alignment horizontal="center" vertical="center" wrapText="1"/>
    </xf>
    <xf numFmtId="0" fontId="58" fillId="0" borderId="68" xfId="1" applyFont="1" applyFill="1" applyBorder="1" applyAlignment="1" applyProtection="1">
      <alignment horizontal="center" vertical="center" wrapText="1"/>
    </xf>
    <xf numFmtId="4" fontId="58" fillId="7" borderId="4" xfId="0" applyNumberFormat="1" applyFont="1" applyFill="1" applyBorder="1" applyAlignment="1" applyProtection="1">
      <alignment horizontal="right" vertical="center" wrapText="1"/>
    </xf>
    <xf numFmtId="4" fontId="58" fillId="0" borderId="4" xfId="0" applyNumberFormat="1" applyFont="1" applyFill="1" applyBorder="1" applyAlignment="1" applyProtection="1">
      <alignment horizontal="right" vertical="center" wrapText="1"/>
    </xf>
    <xf numFmtId="4" fontId="40" fillId="0" borderId="37" xfId="0" applyNumberFormat="1" applyFont="1" applyFill="1" applyBorder="1" applyAlignment="1" applyProtection="1">
      <alignment horizontal="right" vertical="center" wrapText="1"/>
    </xf>
    <xf numFmtId="4" fontId="40" fillId="0" borderId="33" xfId="0" applyNumberFormat="1" applyFont="1" applyFill="1" applyBorder="1" applyAlignment="1" applyProtection="1">
      <alignment horizontal="right" vertical="center" wrapText="1"/>
    </xf>
    <xf numFmtId="4" fontId="58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40" fillId="0" borderId="32" xfId="1" applyNumberFormat="1" applyFont="1" applyFill="1" applyBorder="1" applyAlignment="1" applyProtection="1">
      <alignment horizontal="right" vertical="center" wrapText="1"/>
      <protection locked="0"/>
    </xf>
    <xf numFmtId="166" fontId="40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4" fontId="40" fillId="0" borderId="33" xfId="1" applyNumberFormat="1" applyFont="1" applyFill="1" applyBorder="1" applyAlignment="1" applyProtection="1">
      <alignment horizontal="right" vertical="center" wrapText="1"/>
      <protection locked="0"/>
    </xf>
    <xf numFmtId="166" fontId="4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33" xfId="1" applyNumberFormat="1" applyFont="1" applyFill="1" applyBorder="1" applyAlignment="1" applyProtection="1">
      <alignment horizontal="right" vertical="center" wrapText="1"/>
      <protection locked="0"/>
    </xf>
    <xf numFmtId="167" fontId="40" fillId="0" borderId="36" xfId="0" applyNumberFormat="1" applyFont="1" applyFill="1" applyBorder="1" applyAlignment="1" applyProtection="1">
      <alignment horizontal="right" vertical="center" wrapText="1"/>
      <protection locked="0"/>
    </xf>
    <xf numFmtId="167" fontId="40" fillId="0" borderId="33" xfId="0" applyNumberFormat="1" applyFont="1" applyFill="1" applyBorder="1" applyAlignment="1" applyProtection="1">
      <alignment horizontal="right" vertical="center" wrapText="1"/>
      <protection locked="0"/>
    </xf>
    <xf numFmtId="166" fontId="40" fillId="0" borderId="4" xfId="0" applyNumberFormat="1" applyFont="1" applyFill="1" applyBorder="1" applyAlignment="1" applyProtection="1">
      <alignment horizontal="right" vertical="center" wrapText="1"/>
      <protection locked="0"/>
    </xf>
    <xf numFmtId="166" fontId="40" fillId="0" borderId="31" xfId="0" applyNumberFormat="1" applyFont="1" applyFill="1" applyBorder="1" applyAlignment="1" applyProtection="1">
      <alignment horizontal="right" vertical="center" wrapText="1"/>
      <protection locked="0"/>
    </xf>
    <xf numFmtId="166" fontId="40" fillId="0" borderId="47" xfId="0" applyNumberFormat="1" applyFont="1" applyFill="1" applyBorder="1" applyAlignment="1" applyProtection="1">
      <alignment horizontal="right" vertical="center" wrapText="1"/>
      <protection locked="0"/>
    </xf>
    <xf numFmtId="4" fontId="58" fillId="7" borderId="4" xfId="0" applyNumberFormat="1" applyFont="1" applyFill="1" applyBorder="1" applyAlignment="1" applyProtection="1">
      <alignment horizontal="right" vertical="center" wrapText="1"/>
      <protection locked="0"/>
    </xf>
    <xf numFmtId="167" fontId="40" fillId="0" borderId="4" xfId="0" applyNumberFormat="1" applyFont="1" applyFill="1" applyBorder="1" applyAlignment="1" applyProtection="1">
      <alignment horizontal="right" vertical="center" wrapText="1"/>
      <protection locked="0"/>
    </xf>
    <xf numFmtId="167" fontId="40" fillId="0" borderId="37" xfId="0" applyNumberFormat="1" applyFont="1" applyFill="1" applyBorder="1" applyAlignment="1" applyProtection="1">
      <alignment horizontal="right" vertical="center" wrapText="1"/>
      <protection locked="0"/>
    </xf>
    <xf numFmtId="166" fontId="40" fillId="0" borderId="36" xfId="0" applyNumberFormat="1" applyFont="1" applyFill="1" applyBorder="1" applyAlignment="1" applyProtection="1">
      <alignment horizontal="right" vertical="center" wrapText="1"/>
      <protection locked="0"/>
    </xf>
    <xf numFmtId="167" fontId="40" fillId="0" borderId="34" xfId="0" applyNumberFormat="1" applyFont="1" applyFill="1" applyBorder="1" applyAlignment="1" applyProtection="1">
      <alignment horizontal="right" vertical="center" wrapText="1"/>
      <protection locked="0"/>
    </xf>
    <xf numFmtId="167" fontId="40" fillId="0" borderId="47" xfId="0" applyNumberFormat="1" applyFont="1" applyFill="1" applyBorder="1" applyAlignment="1" applyProtection="1">
      <alignment horizontal="right" vertical="center" wrapText="1"/>
      <protection locked="0"/>
    </xf>
    <xf numFmtId="4" fontId="58" fillId="7" borderId="54" xfId="0" applyNumberFormat="1" applyFont="1" applyFill="1" applyBorder="1" applyAlignment="1" applyProtection="1">
      <alignment horizontal="right" vertical="center" wrapText="1"/>
      <protection locked="0"/>
    </xf>
    <xf numFmtId="4" fontId="58" fillId="0" borderId="4" xfId="1" applyNumberFormat="1" applyFont="1" applyFill="1" applyBorder="1" applyAlignment="1" applyProtection="1">
      <alignment horizontal="right" vertical="center" wrapText="1"/>
    </xf>
    <xf numFmtId="166" fontId="40" fillId="0" borderId="33" xfId="1" applyNumberFormat="1" applyFont="1" applyFill="1" applyBorder="1" applyAlignment="1" applyProtection="1">
      <alignment horizontal="right" vertical="center" wrapText="1"/>
      <protection locked="0"/>
    </xf>
    <xf numFmtId="166" fontId="58" fillId="0" borderId="4" xfId="1" applyNumberFormat="1" applyFont="1" applyFill="1" applyBorder="1" applyAlignment="1" applyProtection="1">
      <alignment horizontal="right" vertical="center" wrapText="1"/>
    </xf>
    <xf numFmtId="4" fontId="40" fillId="0" borderId="32" xfId="1" applyNumberFormat="1" applyFont="1" applyFill="1" applyBorder="1" applyAlignment="1" applyProtection="1">
      <alignment horizontal="right" vertical="center" wrapText="1"/>
    </xf>
    <xf numFmtId="166" fontId="40" fillId="0" borderId="36" xfId="1" applyNumberFormat="1" applyFont="1" applyFill="1" applyBorder="1" applyAlignment="1" applyProtection="1">
      <alignment horizontal="right" vertical="center" wrapText="1"/>
      <protection locked="0"/>
    </xf>
    <xf numFmtId="4" fontId="58" fillId="6" borderId="4" xfId="1" applyNumberFormat="1" applyFont="1" applyFill="1" applyBorder="1" applyAlignment="1" applyProtection="1">
      <alignment horizontal="right" vertical="center" wrapText="1"/>
    </xf>
    <xf numFmtId="0" fontId="58" fillId="0" borderId="4" xfId="1" applyFont="1" applyFill="1" applyBorder="1" applyAlignment="1" applyProtection="1">
      <alignment horizontal="center" vertical="center" wrapText="1"/>
    </xf>
    <xf numFmtId="0" fontId="58" fillId="0" borderId="31" xfId="1" applyFont="1" applyFill="1" applyBorder="1" applyAlignment="1" applyProtection="1">
      <alignment horizontal="center" vertical="center" wrapText="1"/>
    </xf>
    <xf numFmtId="166" fontId="58" fillId="7" borderId="31" xfId="1" applyNumberFormat="1" applyFont="1" applyFill="1" applyBorder="1" applyAlignment="1" applyProtection="1">
      <alignment horizontal="right" vertical="center" wrapText="1" indent="1"/>
    </xf>
    <xf numFmtId="4" fontId="58" fillId="7" borderId="31" xfId="1" applyNumberFormat="1" applyFont="1" applyFill="1" applyBorder="1" applyAlignment="1" applyProtection="1">
      <alignment horizontal="right" vertical="center" wrapText="1" indent="1"/>
    </xf>
    <xf numFmtId="166" fontId="40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7" fontId="40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166" fontId="58" fillId="7" borderId="4" xfId="1" applyNumberFormat="1" applyFont="1" applyFill="1" applyBorder="1" applyAlignment="1" applyProtection="1">
      <alignment horizontal="right" vertical="center" wrapText="1" indent="1"/>
    </xf>
    <xf numFmtId="166" fontId="4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6" fontId="40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4" fontId="58" fillId="7" borderId="4" xfId="1" applyNumberFormat="1" applyFont="1" applyFill="1" applyBorder="1" applyAlignment="1" applyProtection="1">
      <alignment horizontal="right" vertical="center" wrapText="1" indent="1"/>
    </xf>
    <xf numFmtId="166" fontId="58" fillId="0" borderId="4" xfId="0" applyNumberFormat="1" applyFont="1" applyBorder="1" applyAlignment="1" applyProtection="1">
      <alignment horizontal="right" vertical="center" wrapText="1" indent="1"/>
    </xf>
    <xf numFmtId="166" fontId="58" fillId="7" borderId="5" xfId="1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0" xfId="0" applyNumberFormat="1" applyFont="1" applyFill="1" applyAlignment="1">
      <alignment horizontal="center" vertical="center" wrapText="1"/>
    </xf>
    <xf numFmtId="0" fontId="57" fillId="0" borderId="0" xfId="0" applyFont="1" applyAlignment="1">
      <alignment horizontal="center" wrapText="1"/>
    </xf>
    <xf numFmtId="166" fontId="5" fillId="0" borderId="0" xfId="4" applyNumberFormat="1" applyFont="1" applyFill="1" applyBorder="1" applyAlignment="1" applyProtection="1">
      <alignment vertical="center"/>
    </xf>
    <xf numFmtId="175" fontId="0" fillId="0" borderId="0" xfId="0" applyNumberFormat="1"/>
    <xf numFmtId="0" fontId="41" fillId="0" borderId="42" xfId="10" applyFont="1" applyFill="1" applyBorder="1" applyAlignment="1" applyProtection="1">
      <alignment horizontal="center" vertical="center" wrapText="1"/>
    </xf>
    <xf numFmtId="0" fontId="41" fillId="0" borderId="38" xfId="10" applyFont="1" applyFill="1" applyBorder="1" applyAlignment="1" applyProtection="1">
      <alignment horizontal="center" vertical="center" wrapText="1"/>
    </xf>
    <xf numFmtId="0" fontId="41" fillId="0" borderId="77" xfId="10" applyFont="1" applyFill="1" applyBorder="1" applyAlignment="1" applyProtection="1">
      <alignment horizontal="center" vertical="center" wrapText="1"/>
    </xf>
    <xf numFmtId="0" fontId="68" fillId="0" borderId="56" xfId="0" applyFont="1" applyBorder="1" applyAlignment="1">
      <alignment horizontal="left" vertical="top" wrapText="1"/>
    </xf>
    <xf numFmtId="0" fontId="69" fillId="0" borderId="56" xfId="0" applyFont="1" applyBorder="1" applyAlignment="1">
      <alignment horizontal="left" vertical="top" wrapText="1"/>
    </xf>
    <xf numFmtId="0" fontId="69" fillId="0" borderId="70" xfId="0" applyFont="1" applyBorder="1" applyAlignment="1">
      <alignment horizontal="left" vertical="top" wrapText="1"/>
    </xf>
    <xf numFmtId="3" fontId="68" fillId="0" borderId="11" xfId="0" applyNumberFormat="1" applyFont="1" applyBorder="1" applyAlignment="1">
      <alignment horizontal="right" vertical="top" wrapText="1"/>
    </xf>
    <xf numFmtId="3" fontId="69" fillId="0" borderId="11" xfId="0" applyNumberFormat="1" applyFont="1" applyBorder="1" applyAlignment="1">
      <alignment horizontal="right" vertical="top" wrapText="1"/>
    </xf>
    <xf numFmtId="3" fontId="69" fillId="0" borderId="18" xfId="0" applyNumberFormat="1" applyFont="1" applyBorder="1" applyAlignment="1">
      <alignment horizontal="right" vertical="top" wrapText="1"/>
    </xf>
    <xf numFmtId="3" fontId="68" fillId="0" borderId="41" xfId="0" applyNumberFormat="1" applyFont="1" applyBorder="1" applyAlignment="1">
      <alignment horizontal="right" vertical="top" wrapText="1"/>
    </xf>
    <xf numFmtId="3" fontId="68" fillId="0" borderId="28" xfId="0" applyNumberFormat="1" applyFont="1" applyBorder="1" applyAlignment="1">
      <alignment horizontal="right" vertical="top" wrapText="1"/>
    </xf>
    <xf numFmtId="166" fontId="7" fillId="0" borderId="10" xfId="0" applyNumberFormat="1" applyFont="1" applyFill="1" applyBorder="1" applyAlignment="1" applyProtection="1">
      <alignment horizontal="center" vertical="center"/>
    </xf>
    <xf numFmtId="166" fontId="7" fillId="0" borderId="10" xfId="0" applyNumberFormat="1" applyFont="1" applyFill="1" applyBorder="1" applyAlignment="1" applyProtection="1">
      <alignment horizontal="center" vertical="center" wrapText="1"/>
    </xf>
    <xf numFmtId="166" fontId="9" fillId="0" borderId="10" xfId="0" applyNumberFormat="1" applyFont="1" applyFill="1" applyBorder="1" applyAlignment="1" applyProtection="1">
      <alignment horizontal="center" vertical="center" wrapText="1"/>
    </xf>
    <xf numFmtId="166" fontId="9" fillId="0" borderId="10" xfId="0" applyNumberFormat="1" applyFont="1" applyFill="1" applyBorder="1" applyAlignment="1" applyProtection="1">
      <alignment horizontal="left" vertical="center" wrapText="1" indent="1"/>
    </xf>
    <xf numFmtId="166" fontId="9" fillId="0" borderId="10" xfId="0" applyNumberFormat="1" applyFont="1" applyFill="1" applyBorder="1" applyAlignment="1" applyProtection="1">
      <alignment vertical="center" wrapText="1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8" fillId="0" borderId="10" xfId="0" applyNumberFormat="1" applyFont="1" applyFill="1" applyBorder="1" applyAlignment="1" applyProtection="1">
      <alignment vertical="center" wrapText="1"/>
    </xf>
    <xf numFmtId="166" fontId="22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10" xfId="0" applyNumberFormat="1" applyFont="1" applyFill="1" applyBorder="1" applyAlignment="1" applyProtection="1">
      <alignment horizontal="left" vertical="center" wrapText="1" indent="2"/>
    </xf>
    <xf numFmtId="0" fontId="22" fillId="0" borderId="20" xfId="0" applyFont="1" applyBorder="1" applyAlignment="1">
      <alignment horizontal="center"/>
    </xf>
    <xf numFmtId="166" fontId="9" fillId="0" borderId="21" xfId="0" applyNumberFormat="1" applyFont="1" applyFill="1" applyBorder="1" applyAlignment="1" applyProtection="1">
      <alignment horizontal="left" vertical="center" wrapText="1"/>
    </xf>
    <xf numFmtId="166" fontId="9" fillId="0" borderId="32" xfId="0" applyNumberFormat="1" applyFont="1" applyFill="1" applyBorder="1" applyAlignment="1" applyProtection="1">
      <alignment vertical="center" wrapText="1"/>
    </xf>
    <xf numFmtId="0" fontId="0" fillId="0" borderId="16" xfId="0" applyBorder="1"/>
    <xf numFmtId="166" fontId="9" fillId="0" borderId="17" xfId="0" applyNumberFormat="1" applyFont="1" applyFill="1" applyBorder="1" applyAlignment="1" applyProtection="1">
      <alignment horizontal="left" vertical="center" wrapText="1"/>
      <protection locked="0"/>
    </xf>
    <xf numFmtId="166" fontId="30" fillId="0" borderId="47" xfId="0" applyNumberFormat="1" applyFont="1" applyBorder="1"/>
    <xf numFmtId="166" fontId="9" fillId="0" borderId="0" xfId="0" applyNumberFormat="1" applyFont="1" applyFill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166" fontId="10" fillId="0" borderId="0" xfId="0" applyNumberFormat="1" applyFont="1" applyFill="1" applyBorder="1" applyAlignment="1" applyProtection="1">
      <alignment vertical="center" wrapText="1"/>
      <protection locked="0"/>
    </xf>
    <xf numFmtId="3" fontId="10" fillId="0" borderId="0" xfId="0" applyNumberFormat="1" applyFont="1" applyFill="1" applyBorder="1" applyAlignment="1" applyProtection="1">
      <alignment vertical="center" wrapText="1"/>
    </xf>
    <xf numFmtId="166" fontId="0" fillId="4" borderId="0" xfId="0" applyNumberFormat="1" applyFill="1"/>
    <xf numFmtId="176" fontId="0" fillId="0" borderId="0" xfId="0" applyNumberFormat="1"/>
    <xf numFmtId="0" fontId="12" fillId="0" borderId="10" xfId="0" applyFont="1" applyBorder="1"/>
    <xf numFmtId="3" fontId="9" fillId="0" borderId="1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166" fontId="9" fillId="0" borderId="30" xfId="0" applyNumberFormat="1" applyFont="1" applyFill="1" applyBorder="1" applyAlignment="1" applyProtection="1">
      <alignment horizontal="center" vertical="center" wrapText="1"/>
    </xf>
    <xf numFmtId="3" fontId="9" fillId="0" borderId="31" xfId="0" applyNumberFormat="1" applyFont="1" applyFill="1" applyBorder="1" applyAlignment="1" applyProtection="1">
      <alignment horizontal="center" vertical="center" wrapText="1"/>
    </xf>
    <xf numFmtId="0" fontId="59" fillId="0" borderId="10" xfId="0" applyFont="1" applyBorder="1"/>
    <xf numFmtId="164" fontId="59" fillId="0" borderId="10" xfId="0" applyNumberFormat="1" applyFont="1" applyBorder="1"/>
    <xf numFmtId="164" fontId="59" fillId="0" borderId="10" xfId="0" applyNumberFormat="1" applyFont="1" applyFill="1" applyBorder="1"/>
    <xf numFmtId="164" fontId="70" fillId="0" borderId="47" xfId="0" applyNumberFormat="1" applyFont="1" applyBorder="1"/>
    <xf numFmtId="166" fontId="71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71" fillId="0" borderId="33" xfId="0" applyNumberFormat="1" applyFont="1" applyFill="1" applyBorder="1" applyAlignment="1" applyProtection="1">
      <alignment vertical="center" wrapText="1"/>
      <protection locked="0"/>
    </xf>
    <xf numFmtId="166" fontId="59" fillId="0" borderId="9" xfId="0" applyNumberFormat="1" applyFont="1" applyFill="1" applyBorder="1" applyAlignment="1" applyProtection="1">
      <alignment horizontal="left" vertical="center" wrapText="1"/>
      <protection locked="0"/>
    </xf>
    <xf numFmtId="166" fontId="71" fillId="0" borderId="26" xfId="0" applyNumberFormat="1" applyFont="1" applyFill="1" applyBorder="1" applyAlignment="1" applyProtection="1">
      <alignment horizontal="left" vertical="center" wrapText="1"/>
      <protection locked="0"/>
    </xf>
    <xf numFmtId="166" fontId="71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72" fillId="0" borderId="10" xfId="0" applyFont="1" applyBorder="1" applyAlignment="1">
      <alignment wrapText="1"/>
    </xf>
    <xf numFmtId="164" fontId="71" fillId="0" borderId="11" xfId="0" applyNumberFormat="1" applyFont="1" applyFill="1" applyBorder="1" applyAlignment="1" applyProtection="1">
      <alignment vertical="center" wrapText="1"/>
      <protection locked="0"/>
    </xf>
    <xf numFmtId="0" fontId="72" fillId="0" borderId="0" xfId="0" applyFont="1" applyAlignment="1">
      <alignment wrapText="1"/>
    </xf>
    <xf numFmtId="164" fontId="71" fillId="0" borderId="34" xfId="0" applyNumberFormat="1" applyFont="1" applyFill="1" applyBorder="1" applyAlignment="1" applyProtection="1">
      <alignment vertical="center" wrapText="1"/>
      <protection locked="0"/>
    </xf>
    <xf numFmtId="166" fontId="73" fillId="0" borderId="21" xfId="0" applyNumberFormat="1" applyFont="1" applyFill="1" applyBorder="1" applyAlignment="1" applyProtection="1">
      <alignment horizontal="left" vertical="center" wrapText="1"/>
    </xf>
    <xf numFmtId="164" fontId="73" fillId="0" borderId="32" xfId="0" applyNumberFormat="1" applyFont="1" applyFill="1" applyBorder="1" applyAlignment="1" applyProtection="1">
      <alignment vertical="center" wrapText="1"/>
    </xf>
    <xf numFmtId="166" fontId="71" fillId="0" borderId="10" xfId="0" applyNumberFormat="1" applyFont="1" applyFill="1" applyBorder="1" applyAlignment="1" applyProtection="1">
      <alignment horizontal="left" vertical="center" wrapText="1"/>
      <protection locked="0"/>
    </xf>
    <xf numFmtId="166" fontId="73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0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Alignment="1">
      <alignment wrapText="1"/>
    </xf>
    <xf numFmtId="49" fontId="6" fillId="0" borderId="0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3" fontId="8" fillId="0" borderId="15" xfId="0" applyNumberFormat="1" applyFont="1" applyFill="1" applyBorder="1" applyAlignment="1" applyProtection="1">
      <alignment vertical="center"/>
    </xf>
    <xf numFmtId="3" fontId="8" fillId="0" borderId="27" xfId="0" applyNumberFormat="1" applyFont="1" applyFill="1" applyBorder="1" applyAlignment="1" applyProtection="1">
      <alignment vertical="center"/>
    </xf>
    <xf numFmtId="3" fontId="8" fillId="0" borderId="4" xfId="0" applyNumberFormat="1" applyFont="1" applyFill="1" applyBorder="1" applyAlignment="1" applyProtection="1">
      <alignment vertical="center"/>
    </xf>
    <xf numFmtId="3" fontId="8" fillId="0" borderId="50" xfId="0" applyNumberFormat="1" applyFont="1" applyFill="1" applyBorder="1" applyAlignment="1" applyProtection="1">
      <alignment vertical="center"/>
    </xf>
    <xf numFmtId="0" fontId="75" fillId="0" borderId="0" xfId="0" applyFont="1"/>
    <xf numFmtId="0" fontId="74" fillId="4" borderId="0" xfId="0" applyFont="1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wrapText="1"/>
    </xf>
    <xf numFmtId="0" fontId="6" fillId="0" borderId="69" xfId="0" applyFont="1" applyFill="1" applyBorder="1" applyAlignment="1" applyProtection="1">
      <alignment horizontal="center" vertical="center" wrapText="1"/>
    </xf>
    <xf numFmtId="0" fontId="41" fillId="0" borderId="10" xfId="11" applyFont="1" applyFill="1" applyBorder="1" applyAlignment="1" applyProtection="1">
      <alignment horizontal="center" vertical="center" textRotation="90"/>
    </xf>
    <xf numFmtId="0" fontId="26" fillId="0" borderId="10" xfId="10" applyFont="1" applyFill="1" applyBorder="1" applyAlignment="1">
      <alignment horizontal="center" vertical="center"/>
    </xf>
    <xf numFmtId="0" fontId="26" fillId="0" borderId="10" xfId="10" applyFont="1" applyFill="1" applyBorder="1" applyAlignment="1">
      <alignment horizontal="center" vertical="center" wrapText="1"/>
    </xf>
    <xf numFmtId="0" fontId="11" fillId="0" borderId="10" xfId="10" applyFont="1" applyFill="1" applyBorder="1" applyProtection="1">
      <protection locked="0"/>
    </xf>
    <xf numFmtId="0" fontId="26" fillId="0" borderId="10" xfId="10" applyFont="1" applyFill="1" applyBorder="1" applyProtection="1">
      <protection locked="0"/>
    </xf>
    <xf numFmtId="171" fontId="11" fillId="0" borderId="10" xfId="11" applyNumberFormat="1" applyFont="1" applyFill="1" applyBorder="1" applyAlignment="1" applyProtection="1">
      <alignment horizontal="right" vertical="top"/>
    </xf>
    <xf numFmtId="0" fontId="41" fillId="0" borderId="10" xfId="10" applyFont="1" applyFill="1" applyBorder="1" applyProtection="1">
      <protection locked="0"/>
    </xf>
    <xf numFmtId="3" fontId="41" fillId="0" borderId="10" xfId="10" applyNumberFormat="1" applyFont="1" applyFill="1" applyBorder="1" applyProtection="1">
      <protection locked="0"/>
    </xf>
    <xf numFmtId="0" fontId="31" fillId="0" borderId="1" xfId="1" applyNumberFormat="1" applyFont="1" applyFill="1" applyBorder="1" applyAlignment="1" applyProtection="1"/>
    <xf numFmtId="0" fontId="31" fillId="0" borderId="1" xfId="1" applyFont="1" applyFill="1" applyBorder="1" applyAlignment="1" applyProtection="1"/>
    <xf numFmtId="0" fontId="58" fillId="0" borderId="0" xfId="1" applyFont="1" applyFill="1" applyAlignment="1" applyProtection="1">
      <alignment horizontal="center" wrapText="1"/>
    </xf>
    <xf numFmtId="0" fontId="58" fillId="0" borderId="0" xfId="0" applyFont="1" applyAlignment="1">
      <alignment horizontal="center" vertical="center" wrapText="1"/>
    </xf>
    <xf numFmtId="166" fontId="58" fillId="0" borderId="0" xfId="1" applyNumberFormat="1" applyFont="1" applyFill="1" applyBorder="1" applyAlignment="1" applyProtection="1">
      <alignment horizontal="center" vertical="center"/>
    </xf>
    <xf numFmtId="0" fontId="66" fillId="0" borderId="0" xfId="0" applyFont="1" applyFill="1" applyBorder="1" applyAlignment="1" applyProtection="1">
      <alignment horizontal="center"/>
    </xf>
    <xf numFmtId="166" fontId="66" fillId="0" borderId="1" xfId="1" applyNumberFormat="1" applyFont="1" applyFill="1" applyBorder="1" applyAlignment="1" applyProtection="1">
      <alignment horizontal="left" vertical="center"/>
    </xf>
    <xf numFmtId="0" fontId="58" fillId="0" borderId="0" xfId="1" applyFont="1" applyFill="1" applyAlignment="1" applyProtection="1">
      <alignment horizontal="center"/>
    </xf>
    <xf numFmtId="166" fontId="60" fillId="0" borderId="1" xfId="1" applyNumberFormat="1" applyFont="1" applyFill="1" applyBorder="1" applyAlignment="1" applyProtection="1">
      <alignment horizontal="left"/>
    </xf>
    <xf numFmtId="166" fontId="66" fillId="0" borderId="0" xfId="1" applyNumberFormat="1" applyFont="1" applyFill="1" applyBorder="1" applyAlignment="1" applyProtection="1">
      <alignment horizontal="left" vertical="center"/>
    </xf>
    <xf numFmtId="166" fontId="60" fillId="0" borderId="0" xfId="1" applyNumberFormat="1" applyFont="1" applyFill="1" applyBorder="1" applyAlignment="1" applyProtection="1">
      <alignment horizontal="left"/>
    </xf>
    <xf numFmtId="0" fontId="61" fillId="0" borderId="0" xfId="0" applyFont="1" applyFill="1" applyBorder="1" applyAlignment="1" applyProtection="1">
      <alignment horizontal="center" vertical="center"/>
    </xf>
    <xf numFmtId="166" fontId="66" fillId="0" borderId="1" xfId="1" applyNumberFormat="1" applyFont="1" applyFill="1" applyBorder="1" applyAlignment="1" applyProtection="1">
      <alignment horizontal="left"/>
    </xf>
    <xf numFmtId="166" fontId="66" fillId="0" borderId="0" xfId="1" applyNumberFormat="1" applyFont="1" applyFill="1" applyBorder="1" applyAlignment="1" applyProtection="1">
      <alignment horizontal="left"/>
    </xf>
    <xf numFmtId="166" fontId="6" fillId="0" borderId="38" xfId="0" applyNumberFormat="1" applyFont="1" applyFill="1" applyBorder="1" applyAlignment="1" applyProtection="1">
      <alignment horizontal="center" vertical="center" wrapText="1"/>
    </xf>
    <xf numFmtId="166" fontId="6" fillId="0" borderId="39" xfId="0" applyNumberFormat="1" applyFont="1" applyFill="1" applyBorder="1" applyAlignment="1" applyProtection="1">
      <alignment horizontal="center" vertical="center" wrapText="1"/>
    </xf>
    <xf numFmtId="166" fontId="6" fillId="0" borderId="59" xfId="0" applyNumberFormat="1" applyFont="1" applyFill="1" applyBorder="1" applyAlignment="1" applyProtection="1">
      <alignment horizontal="center" vertical="center" wrapText="1"/>
    </xf>
    <xf numFmtId="166" fontId="6" fillId="0" borderId="62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166" fontId="3" fillId="0" borderId="0" xfId="0" applyNumberFormat="1" applyFont="1" applyFill="1" applyAlignment="1" applyProtection="1">
      <alignment horizontal="center" vertical="center" wrapText="1"/>
    </xf>
    <xf numFmtId="166" fontId="15" fillId="0" borderId="0" xfId="0" applyNumberFormat="1" applyFont="1" applyFill="1" applyAlignment="1" applyProtection="1">
      <alignment horizontal="center" vertical="center"/>
    </xf>
    <xf numFmtId="166" fontId="7" fillId="0" borderId="46" xfId="0" applyNumberFormat="1" applyFont="1" applyFill="1" applyBorder="1" applyAlignment="1" applyProtection="1">
      <alignment horizontal="center" vertical="center" wrapText="1"/>
    </xf>
    <xf numFmtId="166" fontId="7" fillId="0" borderId="28" xfId="0" applyNumberFormat="1" applyFont="1" applyFill="1" applyBorder="1" applyAlignment="1" applyProtection="1">
      <alignment horizontal="center" vertical="center" wrapText="1"/>
    </xf>
    <xf numFmtId="166" fontId="7" fillId="0" borderId="59" xfId="0" applyNumberFormat="1" applyFont="1" applyFill="1" applyBorder="1" applyAlignment="1" applyProtection="1">
      <alignment horizontal="center" vertical="center" wrapText="1"/>
    </xf>
    <xf numFmtId="166" fontId="7" fillId="0" borderId="62" xfId="0" applyNumberFormat="1" applyFont="1" applyFill="1" applyBorder="1" applyAlignment="1" applyProtection="1">
      <alignment horizontal="center" vertical="center" wrapText="1"/>
    </xf>
    <xf numFmtId="166" fontId="7" fillId="0" borderId="5" xfId="0" applyNumberFormat="1" applyFont="1" applyFill="1" applyBorder="1" applyAlignment="1" applyProtection="1">
      <alignment horizontal="center" vertical="center" wrapText="1"/>
    </xf>
    <xf numFmtId="166" fontId="26" fillId="0" borderId="0" xfId="0" applyNumberFormat="1" applyFont="1" applyFill="1" applyAlignment="1" applyProtection="1">
      <alignment horizontal="center" vertical="center" wrapText="1"/>
    </xf>
    <xf numFmtId="0" fontId="12" fillId="0" borderId="56" xfId="0" applyFont="1" applyBorder="1" applyAlignment="1">
      <alignment horizontal="left" wrapText="1"/>
    </xf>
    <xf numFmtId="0" fontId="12" fillId="0" borderId="35" xfId="0" applyFont="1" applyBorder="1" applyAlignment="1">
      <alignment horizontal="left" wrapText="1"/>
    </xf>
    <xf numFmtId="0" fontId="12" fillId="0" borderId="56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71" xfId="0" applyFont="1" applyBorder="1" applyAlignment="1">
      <alignment wrapText="1"/>
    </xf>
    <xf numFmtId="0" fontId="12" fillId="0" borderId="57" xfId="0" applyFont="1" applyBorder="1" applyAlignment="1">
      <alignment wrapText="1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56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56" xfId="0" applyFont="1" applyBorder="1" applyAlignment="1"/>
    <xf numFmtId="0" fontId="12" fillId="0" borderId="35" xfId="0" applyFont="1" applyBorder="1" applyAlignment="1"/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right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9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9" xfId="0" applyFont="1" applyBorder="1" applyAlignment="1"/>
    <xf numFmtId="0" fontId="17" fillId="0" borderId="10" xfId="0" applyFont="1" applyBorder="1" applyAlignment="1"/>
    <xf numFmtId="0" fontId="12" fillId="0" borderId="56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58" xfId="0" applyFont="1" applyBorder="1" applyAlignment="1">
      <alignment vertical="center" wrapText="1"/>
    </xf>
    <xf numFmtId="0" fontId="12" fillId="0" borderId="56" xfId="0" applyFont="1" applyBorder="1" applyAlignment="1">
      <alignment horizontal="left"/>
    </xf>
    <xf numFmtId="0" fontId="12" fillId="0" borderId="35" xfId="0" applyFont="1" applyBorder="1" applyAlignment="1">
      <alignment horizontal="left"/>
    </xf>
    <xf numFmtId="0" fontId="17" fillId="0" borderId="70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12" fillId="0" borderId="55" xfId="0" applyFont="1" applyBorder="1" applyAlignment="1">
      <alignment horizontal="left" vertical="center" wrapText="1"/>
    </xf>
    <xf numFmtId="0" fontId="12" fillId="0" borderId="53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12" fillId="0" borderId="71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/>
    </xf>
    <xf numFmtId="0" fontId="17" fillId="0" borderId="62" xfId="0" applyFont="1" applyBorder="1" applyAlignment="1">
      <alignment horizontal="left"/>
    </xf>
    <xf numFmtId="0" fontId="17" fillId="0" borderId="60" xfId="0" applyFont="1" applyBorder="1" applyAlignment="1">
      <alignment horizontal="left"/>
    </xf>
    <xf numFmtId="3" fontId="17" fillId="0" borderId="61" xfId="0" applyNumberFormat="1" applyFont="1" applyBorder="1" applyAlignment="1">
      <alignment horizontal="right"/>
    </xf>
    <xf numFmtId="3" fontId="17" fillId="0" borderId="5" xfId="0" applyNumberFormat="1" applyFont="1" applyBorder="1" applyAlignment="1">
      <alignment horizontal="right"/>
    </xf>
    <xf numFmtId="3" fontId="12" fillId="0" borderId="61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7" fillId="0" borderId="61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7" fillId="0" borderId="6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2" fillId="0" borderId="43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3" fontId="12" fillId="0" borderId="43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0" fontId="12" fillId="0" borderId="72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76" xfId="0" applyFont="1" applyBorder="1" applyAlignment="1">
      <alignment horizontal="left"/>
    </xf>
    <xf numFmtId="3" fontId="12" fillId="0" borderId="72" xfId="0" applyNumberFormat="1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0" fontId="12" fillId="0" borderId="43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3" fontId="11" fillId="0" borderId="43" xfId="0" applyNumberFormat="1" applyFont="1" applyBorder="1" applyAlignment="1">
      <alignment horizontal="right" vertical="center"/>
    </xf>
    <xf numFmtId="3" fontId="11" fillId="0" borderId="1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2" fillId="0" borderId="51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3" fontId="12" fillId="0" borderId="51" xfId="0" applyNumberFormat="1" applyFont="1" applyBorder="1" applyAlignment="1">
      <alignment horizontal="right"/>
    </xf>
    <xf numFmtId="3" fontId="12" fillId="0" borderId="22" xfId="0" applyNumberFormat="1" applyFont="1" applyBorder="1" applyAlignment="1">
      <alignment horizontal="right"/>
    </xf>
    <xf numFmtId="3" fontId="11" fillId="0" borderId="43" xfId="0" applyNumberFormat="1" applyFont="1" applyBorder="1" applyAlignment="1">
      <alignment horizontal="right"/>
    </xf>
    <xf numFmtId="3" fontId="11" fillId="0" borderId="11" xfId="0" applyNumberFormat="1" applyFont="1" applyBorder="1" applyAlignment="1">
      <alignment horizontal="right"/>
    </xf>
    <xf numFmtId="0" fontId="12" fillId="0" borderId="65" xfId="0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3" fontId="12" fillId="0" borderId="65" xfId="0" applyNumberFormat="1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0" fontId="17" fillId="0" borderId="61" xfId="0" applyFont="1" applyBorder="1" applyAlignment="1">
      <alignment horizontal="left" wrapText="1"/>
    </xf>
    <xf numFmtId="0" fontId="17" fillId="0" borderId="62" xfId="0" applyFont="1" applyBorder="1" applyAlignment="1">
      <alignment horizontal="left" wrapText="1"/>
    </xf>
    <xf numFmtId="0" fontId="17" fillId="0" borderId="60" xfId="0" applyFont="1" applyBorder="1" applyAlignment="1">
      <alignment horizontal="left" wrapText="1"/>
    </xf>
    <xf numFmtId="3" fontId="17" fillId="0" borderId="61" xfId="0" applyNumberFormat="1" applyFont="1" applyBorder="1" applyAlignment="1">
      <alignment horizontal="right" vertical="center"/>
    </xf>
    <xf numFmtId="3" fontId="17" fillId="0" borderId="5" xfId="0" applyNumberFormat="1" applyFont="1" applyBorder="1" applyAlignment="1">
      <alignment horizontal="right" vertical="center"/>
    </xf>
    <xf numFmtId="0" fontId="12" fillId="0" borderId="63" xfId="0" applyFont="1" applyBorder="1" applyAlignment="1">
      <alignment horizontal="left"/>
    </xf>
    <xf numFmtId="0" fontId="12" fillId="0" borderId="64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3" fontId="12" fillId="0" borderId="63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43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6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Border="1" applyAlignment="1" applyProtection="1">
      <alignment horizontal="right" wrapText="1"/>
    </xf>
    <xf numFmtId="166" fontId="9" fillId="0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7" fillId="11" borderId="59" xfId="0" applyFont="1" applyFill="1" applyBorder="1" applyAlignment="1">
      <alignment horizontal="center" wrapText="1"/>
    </xf>
    <xf numFmtId="0" fontId="57" fillId="11" borderId="62" xfId="0" applyFont="1" applyFill="1" applyBorder="1" applyAlignment="1">
      <alignment horizontal="center" wrapText="1"/>
    </xf>
    <xf numFmtId="0" fontId="57" fillId="11" borderId="5" xfId="0" applyFont="1" applyFill="1" applyBorder="1" applyAlignment="1">
      <alignment horizontal="center" wrapText="1"/>
    </xf>
    <xf numFmtId="0" fontId="74" fillId="11" borderId="49" xfId="0" applyFont="1" applyFill="1" applyBorder="1" applyAlignment="1">
      <alignment horizontal="center" wrapText="1"/>
    </xf>
    <xf numFmtId="0" fontId="74" fillId="11" borderId="50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center" wrapText="1"/>
    </xf>
    <xf numFmtId="0" fontId="74" fillId="11" borderId="73" xfId="0" applyFont="1" applyFill="1" applyBorder="1" applyAlignment="1">
      <alignment horizontal="center" wrapText="1"/>
    </xf>
    <xf numFmtId="0" fontId="74" fillId="11" borderId="1" xfId="0" applyFont="1" applyFill="1" applyBorder="1" applyAlignment="1">
      <alignment horizontal="center" wrapText="1"/>
    </xf>
    <xf numFmtId="0" fontId="74" fillId="11" borderId="19" xfId="0" applyFont="1" applyFill="1" applyBorder="1" applyAlignment="1">
      <alignment horizontal="center" wrapText="1"/>
    </xf>
    <xf numFmtId="0" fontId="0" fillId="11" borderId="49" xfId="0" applyFill="1" applyBorder="1" applyAlignment="1">
      <alignment horizontal="center" wrapText="1"/>
    </xf>
    <xf numFmtId="0" fontId="0" fillId="11" borderId="50" xfId="0" applyFill="1" applyBorder="1" applyAlignment="1">
      <alignment horizontal="center" wrapText="1"/>
    </xf>
    <xf numFmtId="0" fontId="0" fillId="11" borderId="68" xfId="0" applyFill="1" applyBorder="1" applyAlignment="1">
      <alignment horizontal="center" wrapText="1"/>
    </xf>
    <xf numFmtId="0" fontId="0" fillId="11" borderId="73" xfId="0" applyFill="1" applyBorder="1" applyAlignment="1">
      <alignment horizontal="center" wrapText="1"/>
    </xf>
    <xf numFmtId="0" fontId="0" fillId="11" borderId="1" xfId="0" applyFill="1" applyBorder="1" applyAlignment="1">
      <alignment horizontal="center" wrapText="1"/>
    </xf>
    <xf numFmtId="0" fontId="0" fillId="11" borderId="19" xfId="0" applyFill="1" applyBorder="1" applyAlignment="1">
      <alignment horizontal="center" wrapText="1"/>
    </xf>
    <xf numFmtId="0" fontId="26" fillId="0" borderId="0" xfId="0" applyFont="1" applyFill="1" applyAlignment="1" applyProtection="1">
      <alignment horizontal="center" vertical="top" wrapText="1"/>
    </xf>
    <xf numFmtId="0" fontId="57" fillId="11" borderId="10" xfId="0" applyFont="1" applyFill="1" applyBorder="1" applyAlignment="1">
      <alignment horizontal="center" wrapText="1"/>
    </xf>
    <xf numFmtId="0" fontId="12" fillId="11" borderId="49" xfId="0" applyFont="1" applyFill="1" applyBorder="1" applyAlignment="1" applyProtection="1">
      <alignment horizontal="center" wrapText="1"/>
    </xf>
    <xf numFmtId="0" fontId="12" fillId="11" borderId="50" xfId="0" applyFont="1" applyFill="1" applyBorder="1" applyAlignment="1" applyProtection="1">
      <alignment horizontal="center" wrapText="1"/>
    </xf>
    <xf numFmtId="0" fontId="12" fillId="11" borderId="68" xfId="0" applyFont="1" applyFill="1" applyBorder="1" applyAlignment="1" applyProtection="1">
      <alignment horizontal="center" wrapText="1"/>
    </xf>
    <xf numFmtId="0" fontId="12" fillId="11" borderId="73" xfId="0" applyFont="1" applyFill="1" applyBorder="1" applyAlignment="1" applyProtection="1">
      <alignment horizontal="center" wrapText="1"/>
    </xf>
    <xf numFmtId="0" fontId="12" fillId="11" borderId="1" xfId="0" applyFont="1" applyFill="1" applyBorder="1" applyAlignment="1" applyProtection="1">
      <alignment horizontal="center" wrapText="1"/>
    </xf>
    <xf numFmtId="0" fontId="12" fillId="11" borderId="19" xfId="0" applyFont="1" applyFill="1" applyBorder="1" applyAlignment="1" applyProtection="1">
      <alignment horizontal="center" wrapText="1"/>
    </xf>
    <xf numFmtId="0" fontId="0" fillId="11" borderId="42" xfId="0" applyFill="1" applyBorder="1" applyAlignment="1">
      <alignment horizontal="center" wrapText="1"/>
    </xf>
    <xf numFmtId="0" fontId="0" fillId="11" borderId="0" xfId="0" applyFill="1" applyBorder="1" applyAlignment="1">
      <alignment horizontal="center" wrapText="1"/>
    </xf>
    <xf numFmtId="0" fontId="0" fillId="11" borderId="77" xfId="0" applyFill="1" applyBorder="1" applyAlignment="1">
      <alignment horizontal="center" wrapText="1"/>
    </xf>
    <xf numFmtId="0" fontId="19" fillId="0" borderId="0" xfId="0" applyFont="1" applyFill="1" applyAlignment="1" applyProtection="1">
      <alignment horizontal="center"/>
    </xf>
    <xf numFmtId="0" fontId="19" fillId="0" borderId="77" xfId="0" applyFont="1" applyFill="1" applyBorder="1" applyAlignment="1" applyProtection="1">
      <alignment horizontal="center"/>
    </xf>
    <xf numFmtId="0" fontId="19" fillId="0" borderId="1" xfId="0" applyFont="1" applyFill="1" applyBorder="1" applyAlignment="1" applyProtection="1">
      <alignment horizontal="center"/>
    </xf>
    <xf numFmtId="0" fontId="19" fillId="0" borderId="19" xfId="0" applyFont="1" applyFill="1" applyBorder="1" applyAlignment="1" applyProtection="1">
      <alignment horizontal="center"/>
    </xf>
    <xf numFmtId="0" fontId="0" fillId="11" borderId="49" xfId="0" applyFill="1" applyBorder="1" applyAlignment="1">
      <alignment horizontal="center"/>
    </xf>
    <xf numFmtId="0" fontId="0" fillId="11" borderId="50" xfId="0" applyFill="1" applyBorder="1" applyAlignment="1">
      <alignment horizontal="center"/>
    </xf>
    <xf numFmtId="0" fontId="0" fillId="11" borderId="68" xfId="0" applyFill="1" applyBorder="1" applyAlignment="1">
      <alignment horizontal="center"/>
    </xf>
    <xf numFmtId="0" fontId="0" fillId="11" borderId="73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1" fillId="0" borderId="1" xfId="1" applyFont="1" applyFill="1" applyBorder="1" applyAlignment="1" applyProtection="1">
      <alignment horizontal="center"/>
    </xf>
    <xf numFmtId="0" fontId="26" fillId="0" borderId="0" xfId="0" applyFont="1" applyAlignment="1">
      <alignment horizontal="center" wrapText="1"/>
    </xf>
    <xf numFmtId="0" fontId="56" fillId="0" borderId="0" xfId="1" applyFont="1" applyFill="1" applyAlignment="1" applyProtection="1">
      <alignment horizontal="right" wrapText="1"/>
    </xf>
    <xf numFmtId="0" fontId="26" fillId="0" borderId="0" xfId="0" applyFont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166" fontId="9" fillId="0" borderId="10" xfId="0" applyNumberFormat="1" applyFont="1" applyFill="1" applyBorder="1" applyAlignment="1" applyProtection="1">
      <alignment horizontal="left" vertical="center" wrapText="1" indent="2"/>
    </xf>
    <xf numFmtId="166" fontId="7" fillId="0" borderId="10" xfId="0" applyNumberFormat="1" applyFont="1" applyFill="1" applyBorder="1" applyAlignment="1" applyProtection="1">
      <alignment horizontal="center" vertical="center" wrapText="1"/>
    </xf>
    <xf numFmtId="166" fontId="7" fillId="0" borderId="1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/>
    </xf>
    <xf numFmtId="0" fontId="26" fillId="0" borderId="0" xfId="0" applyFont="1" applyFill="1" applyAlignment="1" applyProtection="1">
      <alignment horizontal="center" vertical="top" wrapText="1"/>
      <protection locked="0"/>
    </xf>
    <xf numFmtId="0" fontId="36" fillId="0" borderId="1" xfId="0" applyFont="1" applyBorder="1" applyAlignment="1">
      <alignment horizontal="center"/>
    </xf>
    <xf numFmtId="2" fontId="7" fillId="0" borderId="55" xfId="5" applyNumberFormat="1" applyFont="1" applyBorder="1" applyAlignment="1">
      <alignment horizontal="center"/>
    </xf>
    <xf numFmtId="2" fontId="7" fillId="0" borderId="52" xfId="5" applyNumberFormat="1" applyFont="1" applyBorder="1" applyAlignment="1">
      <alignment horizontal="center"/>
    </xf>
    <xf numFmtId="2" fontId="7" fillId="0" borderId="22" xfId="5" applyNumberFormat="1" applyFont="1" applyBorder="1" applyAlignment="1">
      <alignment horizontal="center"/>
    </xf>
    <xf numFmtId="2" fontId="10" fillId="0" borderId="52" xfId="5" applyNumberFormat="1" applyFont="1" applyBorder="1" applyAlignment="1">
      <alignment horizontal="center"/>
    </xf>
    <xf numFmtId="2" fontId="10" fillId="0" borderId="22" xfId="5" applyNumberFormat="1" applyFont="1" applyBorder="1" applyAlignment="1"/>
    <xf numFmtId="2" fontId="8" fillId="0" borderId="52" xfId="5" applyNumberFormat="1" applyFont="1" applyBorder="1" applyAlignment="1">
      <alignment horizontal="center"/>
    </xf>
    <xf numFmtId="2" fontId="8" fillId="0" borderId="22" xfId="5" applyNumberFormat="1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2" fontId="4" fillId="0" borderId="0" xfId="0" applyNumberFormat="1" applyFont="1" applyBorder="1" applyAlignment="1">
      <alignment horizontal="center"/>
    </xf>
    <xf numFmtId="0" fontId="48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Alignment="1">
      <alignment horizontal="right"/>
    </xf>
    <xf numFmtId="0" fontId="10" fillId="0" borderId="52" xfId="6" applyFont="1" applyBorder="1" applyAlignment="1">
      <alignment horizontal="center"/>
    </xf>
    <xf numFmtId="0" fontId="10" fillId="0" borderId="22" xfId="6" applyFont="1" applyBorder="1" applyAlignment="1">
      <alignment horizontal="center"/>
    </xf>
    <xf numFmtId="0" fontId="3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30" fillId="0" borderId="0" xfId="6" applyFont="1" applyAlignment="1">
      <alignment vertical="center"/>
    </xf>
    <xf numFmtId="0" fontId="20" fillId="0" borderId="0" xfId="6" applyFont="1" applyAlignment="1">
      <alignment horizontal="right"/>
    </xf>
    <xf numFmtId="0" fontId="13" fillId="0" borderId="0" xfId="6" applyFont="1" applyAlignment="1">
      <alignment horizontal="center"/>
    </xf>
    <xf numFmtId="0" fontId="10" fillId="0" borderId="55" xfId="6" applyFont="1" applyBorder="1" applyAlignment="1">
      <alignment horizontal="center"/>
    </xf>
    <xf numFmtId="0" fontId="6" fillId="0" borderId="49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7" fillId="0" borderId="59" xfId="0" applyFont="1" applyFill="1" applyBorder="1" applyAlignment="1" applyProtection="1">
      <alignment horizontal="left" vertical="center"/>
    </xf>
    <xf numFmtId="0" fontId="7" fillId="0" borderId="60" xfId="0" applyFont="1" applyFill="1" applyBorder="1" applyAlignment="1" applyProtection="1">
      <alignment horizontal="left" vertical="center"/>
    </xf>
    <xf numFmtId="0" fontId="6" fillId="0" borderId="49" xfId="0" applyFont="1" applyFill="1" applyBorder="1" applyAlignment="1" applyProtection="1">
      <alignment horizontal="left" vertical="center" wrapText="1"/>
    </xf>
    <xf numFmtId="0" fontId="6" fillId="0" borderId="50" xfId="0" applyFont="1" applyFill="1" applyBorder="1" applyAlignment="1" applyProtection="1">
      <alignment horizontal="left" vertical="center" wrapText="1"/>
    </xf>
    <xf numFmtId="0" fontId="6" fillId="0" borderId="68" xfId="0" applyFont="1" applyFill="1" applyBorder="1" applyAlignment="1" applyProtection="1">
      <alignment horizontal="left" vertical="center" wrapText="1"/>
    </xf>
    <xf numFmtId="0" fontId="9" fillId="0" borderId="59" xfId="0" applyFont="1" applyFill="1" applyBorder="1" applyAlignment="1" applyProtection="1">
      <alignment horizontal="left" vertical="center"/>
    </xf>
    <xf numFmtId="0" fontId="9" fillId="0" borderId="60" xfId="0" applyFont="1" applyFill="1" applyBorder="1" applyAlignment="1" applyProtection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6" fillId="0" borderId="49" xfId="0" applyFont="1" applyFill="1" applyBorder="1" applyAlignment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34" fillId="0" borderId="0" xfId="6" applyFont="1" applyAlignment="1">
      <alignment horizontal="center"/>
    </xf>
    <xf numFmtId="0" fontId="9" fillId="0" borderId="0" xfId="7" applyFont="1" applyBorder="1" applyAlignment="1">
      <alignment horizontal="center"/>
    </xf>
    <xf numFmtId="49" fontId="37" fillId="0" borderId="0" xfId="6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26" fillId="0" borderId="38" xfId="10" applyFont="1" applyFill="1" applyBorder="1" applyAlignment="1" applyProtection="1">
      <alignment horizontal="center" vertical="center" wrapText="1"/>
    </xf>
    <xf numFmtId="0" fontId="26" fillId="0" borderId="44" xfId="10" applyFont="1" applyFill="1" applyBorder="1" applyAlignment="1" applyProtection="1">
      <alignment horizontal="center" vertical="center" wrapText="1"/>
    </xf>
    <xf numFmtId="0" fontId="26" fillId="0" borderId="39" xfId="10" applyFont="1" applyFill="1" applyBorder="1" applyAlignment="1" applyProtection="1">
      <alignment horizontal="center" vertical="center" wrapText="1"/>
    </xf>
    <xf numFmtId="0" fontId="41" fillId="0" borderId="78" xfId="11" applyFont="1" applyFill="1" applyBorder="1" applyAlignment="1" applyProtection="1">
      <alignment horizontal="center" vertical="center" textRotation="90"/>
    </xf>
    <xf numFmtId="0" fontId="41" fillId="0" borderId="69" xfId="11" applyFont="1" applyFill="1" applyBorder="1" applyAlignment="1" applyProtection="1">
      <alignment horizontal="center" vertical="center" textRotation="90"/>
    </xf>
    <xf numFmtId="0" fontId="41" fillId="0" borderId="79" xfId="11" applyFont="1" applyFill="1" applyBorder="1" applyAlignment="1" applyProtection="1">
      <alignment horizontal="center" vertical="center" textRotation="90"/>
    </xf>
    <xf numFmtId="0" fontId="26" fillId="0" borderId="0" xfId="10" applyFont="1" applyFill="1" applyAlignment="1" applyProtection="1">
      <alignment horizontal="center" vertical="center" wrapText="1"/>
    </xf>
    <xf numFmtId="0" fontId="26" fillId="0" borderId="0" xfId="10" applyFont="1" applyFill="1" applyAlignment="1" applyProtection="1">
      <alignment horizontal="center" vertical="center"/>
    </xf>
    <xf numFmtId="0" fontId="41" fillId="0" borderId="0" xfId="10" applyFont="1" applyFill="1" applyBorder="1" applyAlignment="1" applyProtection="1">
      <alignment horizontal="right"/>
    </xf>
    <xf numFmtId="0" fontId="26" fillId="0" borderId="30" xfId="10" applyFont="1" applyFill="1" applyBorder="1" applyAlignment="1" applyProtection="1">
      <alignment horizontal="center" vertical="center" wrapText="1"/>
    </xf>
    <xf numFmtId="0" fontId="26" fillId="0" borderId="26" xfId="10" applyFont="1" applyFill="1" applyBorder="1" applyAlignment="1" applyProtection="1">
      <alignment horizontal="center" vertical="center" wrapText="1"/>
    </xf>
    <xf numFmtId="0" fontId="26" fillId="0" borderId="6" xfId="10" applyFont="1" applyFill="1" applyBorder="1" applyAlignment="1" applyProtection="1">
      <alignment horizontal="center" vertical="center" wrapText="1"/>
    </xf>
    <xf numFmtId="0" fontId="41" fillId="0" borderId="15" xfId="11" applyFont="1" applyFill="1" applyBorder="1" applyAlignment="1" applyProtection="1">
      <alignment horizontal="center" vertical="center" textRotation="90"/>
    </xf>
    <xf numFmtId="0" fontId="41" fillId="0" borderId="27" xfId="11" applyFont="1" applyFill="1" applyBorder="1" applyAlignment="1" applyProtection="1">
      <alignment horizontal="center" vertical="center" textRotation="90"/>
    </xf>
    <xf numFmtId="0" fontId="41" fillId="0" borderId="7" xfId="11" applyFont="1" applyFill="1" applyBorder="1" applyAlignment="1" applyProtection="1">
      <alignment horizontal="center" vertical="center" textRotation="90"/>
    </xf>
    <xf numFmtId="0" fontId="41" fillId="0" borderId="21" xfId="10" applyFont="1" applyFill="1" applyBorder="1" applyAlignment="1" applyProtection="1">
      <alignment horizontal="center" vertical="center" wrapText="1"/>
    </xf>
    <xf numFmtId="0" fontId="41" fillId="0" borderId="13" xfId="10" applyFont="1" applyFill="1" applyBorder="1" applyAlignment="1" applyProtection="1">
      <alignment horizontal="center" vertical="center" wrapText="1"/>
    </xf>
    <xf numFmtId="0" fontId="41" fillId="0" borderId="31" xfId="10" applyFont="1" applyFill="1" applyBorder="1" applyAlignment="1" applyProtection="1">
      <alignment horizontal="center" vertical="center" wrapText="1"/>
    </xf>
    <xf numFmtId="0" fontId="41" fillId="0" borderId="37" xfId="10" applyFont="1" applyFill="1" applyBorder="1" applyAlignment="1" applyProtection="1">
      <alignment horizontal="center" vertical="center" wrapText="1"/>
    </xf>
    <xf numFmtId="0" fontId="26" fillId="0" borderId="20" xfId="11" applyFont="1" applyFill="1" applyBorder="1" applyAlignment="1" applyProtection="1">
      <alignment horizontal="center" vertical="center" wrapText="1"/>
    </xf>
    <xf numFmtId="0" fontId="26" fillId="0" borderId="9" xfId="11" applyFont="1" applyFill="1" applyBorder="1" applyAlignment="1" applyProtection="1">
      <alignment horizontal="center" vertical="center" wrapText="1"/>
    </xf>
    <xf numFmtId="0" fontId="41" fillId="0" borderId="21" xfId="11" applyFont="1" applyFill="1" applyBorder="1" applyAlignment="1" applyProtection="1">
      <alignment horizontal="center" vertical="center" textRotation="90"/>
    </xf>
    <xf numFmtId="0" fontId="41" fillId="0" borderId="10" xfId="11" applyFont="1" applyFill="1" applyBorder="1" applyAlignment="1" applyProtection="1">
      <alignment horizontal="center" vertical="center" textRotation="90"/>
    </xf>
    <xf numFmtId="0" fontId="41" fillId="0" borderId="32" xfId="11" applyFont="1" applyFill="1" applyBorder="1" applyAlignment="1" applyProtection="1">
      <alignment horizontal="center" vertical="center" wrapText="1"/>
    </xf>
    <xf numFmtId="0" fontId="41" fillId="0" borderId="33" xfId="11" applyFont="1" applyFill="1" applyBorder="1" applyAlignment="1" applyProtection="1">
      <alignment horizontal="center" vertical="center"/>
    </xf>
    <xf numFmtId="0" fontId="26" fillId="0" borderId="0" xfId="11" applyFont="1" applyFill="1" applyAlignment="1" applyProtection="1">
      <alignment horizontal="center" vertical="center" wrapText="1"/>
    </xf>
    <xf numFmtId="0" fontId="41" fillId="0" borderId="0" xfId="11" applyFont="1" applyFill="1" applyBorder="1" applyAlignment="1" applyProtection="1">
      <alignment horizontal="right" vertical="center"/>
    </xf>
    <xf numFmtId="0" fontId="13" fillId="0" borderId="0" xfId="11" applyFont="1" applyFill="1" applyAlignment="1" applyProtection="1">
      <alignment horizontal="center" vertical="center"/>
    </xf>
    <xf numFmtId="0" fontId="26" fillId="0" borderId="0" xfId="10" applyFont="1" applyFill="1" applyAlignment="1">
      <alignment horizontal="center" vertical="center" wrapText="1"/>
    </xf>
    <xf numFmtId="0" fontId="27" fillId="0" borderId="0" xfId="1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/>
    </xf>
    <xf numFmtId="0" fontId="26" fillId="0" borderId="0" xfId="6" applyFont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26" fillId="0" borderId="59" xfId="0" applyFont="1" applyFill="1" applyBorder="1" applyAlignment="1" applyProtection="1">
      <alignment horizontal="left" vertical="center" wrapText="1" indent="1"/>
    </xf>
    <xf numFmtId="0" fontId="26" fillId="0" borderId="60" xfId="0" applyFont="1" applyFill="1" applyBorder="1" applyAlignment="1" applyProtection="1">
      <alignment horizontal="left" vertical="center" wrapText="1" indent="1"/>
    </xf>
    <xf numFmtId="0" fontId="26" fillId="0" borderId="30" xfId="0" applyFont="1" applyFill="1" applyBorder="1" applyAlignment="1" applyProtection="1">
      <alignment horizontal="center" vertical="center" wrapText="1"/>
    </xf>
    <xf numFmtId="0" fontId="26" fillId="0" borderId="24" xfId="0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25" xfId="0" applyFont="1" applyFill="1" applyBorder="1" applyAlignment="1" applyProtection="1">
      <alignment horizontal="center" vertical="center" wrapText="1"/>
    </xf>
    <xf numFmtId="0" fontId="45" fillId="0" borderId="1" xfId="6" applyFont="1" applyBorder="1" applyAlignment="1">
      <alignment horizontal="center" vertical="center"/>
    </xf>
    <xf numFmtId="0" fontId="9" fillId="0" borderId="59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56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6" fillId="0" borderId="1" xfId="0" applyFont="1" applyBorder="1" applyAlignment="1">
      <alignment horizontal="right"/>
    </xf>
    <xf numFmtId="0" fontId="9" fillId="0" borderId="59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</cellXfs>
  <cellStyles count="14">
    <cellStyle name="Ezres [0] 2" xfId="12" xr:uid="{00000000-0005-0000-0000-000000000000}"/>
    <cellStyle name="Ezres 2" xfId="8" xr:uid="{00000000-0005-0000-0000-000001000000}"/>
    <cellStyle name="Normál" xfId="0" builtinId="0"/>
    <cellStyle name="Normál 2" xfId="3" xr:uid="{00000000-0005-0000-0000-000003000000}"/>
    <cellStyle name="Normál 2 2" xfId="9" xr:uid="{00000000-0005-0000-0000-000004000000}"/>
    <cellStyle name="Normál 3" xfId="2" xr:uid="{00000000-0005-0000-0000-000005000000}"/>
    <cellStyle name="Normál 4" xfId="6" xr:uid="{00000000-0005-0000-0000-000006000000}"/>
    <cellStyle name="Normál_KVRENMUNKA" xfId="1" xr:uid="{00000000-0005-0000-0000-000007000000}"/>
    <cellStyle name="Normál_létszám" xfId="5" xr:uid="{00000000-0005-0000-0000-000008000000}"/>
    <cellStyle name="Normál_SEGEDLETEK" xfId="4" xr:uid="{00000000-0005-0000-0000-000009000000}"/>
    <cellStyle name="Normál_VAGYONK" xfId="11" xr:uid="{00000000-0005-0000-0000-00000A000000}"/>
    <cellStyle name="Normál_VAGYONKIM" xfId="10" xr:uid="{00000000-0005-0000-0000-00000B000000}"/>
    <cellStyle name="Normál_zárszkieg" xfId="7" xr:uid="{00000000-0005-0000-0000-00000C000000}"/>
    <cellStyle name="Százalék" xfId="13" builtinId="5"/>
  </cellStyles>
  <dxfs count="12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66"/>
      <color rgb="FFFFFF99"/>
      <color rgb="FF99FF99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kumentumok\Polg&#225;rmesteri%20Hivatal\101066\My%20Documents\2014.%20&#233;vi%20k&#246;lts&#233;gvet&#233;s\2014.%20&#233;vi%20besz&#225;mol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"/>
      <sheetName val="1.1.b"/>
      <sheetName val="1.1.k"/>
      <sheetName val="1.2"/>
      <sheetName val="1.3"/>
      <sheetName val="1.4"/>
      <sheetName val="2.1."/>
      <sheetName val="2.2."/>
      <sheetName val="3."/>
      <sheetName val="4."/>
      <sheetName val="5."/>
      <sheetName val="6."/>
      <sheetName val="7."/>
      <sheetName val="8."/>
      <sheetName val="9.1"/>
      <sheetName val="9.1.1"/>
      <sheetName val="9.1.2"/>
      <sheetName val="9.1.3"/>
      <sheetName val="9.2"/>
      <sheetName val="9.3"/>
      <sheetName val="9.4"/>
      <sheetName val="9.5"/>
      <sheetName val="9.6"/>
      <sheetName val="9.7"/>
      <sheetName val="9.8"/>
      <sheetName val="9.9"/>
      <sheetName val="1."/>
      <sheetName val="2."/>
      <sheetName val="3.t."/>
      <sheetName val="4.t."/>
      <sheetName val="5.t."/>
      <sheetName val="5.1."/>
      <sheetName val="5.2."/>
      <sheetName val="5.3."/>
      <sheetName val="5.4."/>
      <sheetName val="5.5."/>
      <sheetName val="6.t."/>
      <sheetName val="7.t."/>
      <sheetName val="8.t."/>
      <sheetName val="9."/>
      <sheetName val="9.7."/>
      <sheetName val="9.8."/>
      <sheetName val="10.t."/>
      <sheetName val="11.t."/>
      <sheetName val="12.t."/>
      <sheetName val="13.t."/>
      <sheetName val="14.t."/>
      <sheetName val="15."/>
      <sheetName val="15.1"/>
      <sheetName val="15.2"/>
      <sheetName val="15.3"/>
      <sheetName val="15.4"/>
      <sheetName val="16.t."/>
      <sheetName val="16.1"/>
      <sheetName val="16.2"/>
      <sheetName val="17.t."/>
      <sheetName val="18.t."/>
      <sheetName val="19.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11">
          <cell r="C11">
            <v>20368678</v>
          </cell>
        </row>
        <row r="32">
          <cell r="C32">
            <v>0</v>
          </cell>
          <cell r="D32">
            <v>0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93"/>
  <sheetViews>
    <sheetView topLeftCell="A88" zoomScalePageLayoutView="125" workbookViewId="0">
      <selection activeCell="C5" sqref="C5:F5"/>
    </sheetView>
  </sheetViews>
  <sheetFormatPr defaultRowHeight="15"/>
  <cols>
    <col min="1" max="1" width="8.28515625" style="944" customWidth="1"/>
    <col min="2" max="2" width="76.28515625" style="944" customWidth="1"/>
    <col min="3" max="3" width="15.7109375" style="944" customWidth="1"/>
    <col min="4" max="5" width="16" style="944" customWidth="1"/>
    <col min="6" max="6" width="10.140625" style="944" customWidth="1"/>
    <col min="7" max="9" width="9.140625" style="944"/>
    <col min="10" max="10" width="9.7109375" style="944" bestFit="1" customWidth="1"/>
    <col min="11" max="16384" width="9.140625" style="944"/>
  </cols>
  <sheetData>
    <row r="1" spans="1:6" ht="15.75">
      <c r="A1" s="1314"/>
      <c r="B1" s="1314"/>
      <c r="C1" s="945"/>
      <c r="D1" s="945"/>
      <c r="E1" s="945"/>
      <c r="F1" s="1086"/>
    </row>
    <row r="2" spans="1:6" ht="15" customHeight="1">
      <c r="A2" s="1315" t="s">
        <v>875</v>
      </c>
      <c r="B2" s="1315"/>
      <c r="C2" s="1315"/>
      <c r="D2" s="1315"/>
      <c r="E2" s="1315"/>
      <c r="F2" s="1315"/>
    </row>
    <row r="3" spans="1:6" ht="15.75">
      <c r="A3" s="945"/>
      <c r="B3" s="945"/>
      <c r="C3" s="945"/>
      <c r="D3" s="945"/>
      <c r="E3" s="945"/>
      <c r="F3" s="1086"/>
    </row>
    <row r="4" spans="1:6" ht="15.75">
      <c r="A4" s="1316" t="s">
        <v>7</v>
      </c>
      <c r="B4" s="1316"/>
      <c r="C4" s="1316"/>
      <c r="D4" s="1316"/>
      <c r="E4" s="1316"/>
      <c r="F4" s="1316"/>
    </row>
    <row r="5" spans="1:6" ht="15.75">
      <c r="A5" s="1100"/>
      <c r="B5" s="1101"/>
      <c r="C5" s="1317" t="s">
        <v>983</v>
      </c>
      <c r="D5" s="1317"/>
      <c r="E5" s="1317"/>
      <c r="F5" s="1317"/>
    </row>
    <row r="6" spans="1:6" ht="16.5" thickBot="1">
      <c r="A6" s="1103"/>
      <c r="B6" s="1104"/>
      <c r="C6" s="1102"/>
      <c r="D6" s="1102"/>
      <c r="E6" s="1102"/>
      <c r="F6" s="1105" t="s">
        <v>843</v>
      </c>
    </row>
    <row r="7" spans="1:6" ht="33" customHeight="1" thickBot="1">
      <c r="A7" s="949" t="s">
        <v>9</v>
      </c>
      <c r="B7" s="950" t="s">
        <v>10</v>
      </c>
      <c r="C7" s="951" t="s">
        <v>853</v>
      </c>
      <c r="D7" s="951" t="s">
        <v>854</v>
      </c>
      <c r="E7" s="951" t="s">
        <v>855</v>
      </c>
      <c r="F7" s="952" t="s">
        <v>561</v>
      </c>
    </row>
    <row r="8" spans="1:6" ht="15.75" customHeight="1" thickBot="1">
      <c r="A8" s="949">
        <v>1</v>
      </c>
      <c r="B8" s="950">
        <v>2</v>
      </c>
      <c r="C8" s="950">
        <v>3</v>
      </c>
      <c r="D8" s="950">
        <v>4</v>
      </c>
      <c r="E8" s="950">
        <v>5</v>
      </c>
      <c r="F8" s="952">
        <v>6</v>
      </c>
    </row>
    <row r="9" spans="1:6" ht="21" customHeight="1" thickBot="1">
      <c r="A9" s="1108" t="s">
        <v>0</v>
      </c>
      <c r="B9" s="954" t="s">
        <v>353</v>
      </c>
      <c r="C9" s="955">
        <f t="shared" ref="C9" si="0">C10+C27+C35+C47</f>
        <v>318373408</v>
      </c>
      <c r="D9" s="955">
        <f>D10+D27+D35+D47</f>
        <v>299114306</v>
      </c>
      <c r="E9" s="955">
        <f>E10+E27+E35+E47</f>
        <v>296544254</v>
      </c>
      <c r="F9" s="956">
        <f>E9/D9*100</f>
        <v>99.140779311304485</v>
      </c>
    </row>
    <row r="10" spans="1:6" ht="15.75" customHeight="1" thickBot="1">
      <c r="A10" s="957" t="s">
        <v>3</v>
      </c>
      <c r="B10" s="958" t="s">
        <v>437</v>
      </c>
      <c r="C10" s="959">
        <f t="shared" ref="C10" si="1">SUM(C11:C19)</f>
        <v>172746208</v>
      </c>
      <c r="D10" s="959">
        <f t="shared" ref="D10:E10" si="2">SUM(D11:D19)</f>
        <v>184375008</v>
      </c>
      <c r="E10" s="959">
        <f t="shared" si="2"/>
        <v>184375008</v>
      </c>
      <c r="F10" s="960">
        <f>E10/D10*100</f>
        <v>100</v>
      </c>
    </row>
    <row r="11" spans="1:6" ht="15.75" customHeight="1">
      <c r="A11" s="961" t="s">
        <v>438</v>
      </c>
      <c r="B11" s="962" t="s">
        <v>226</v>
      </c>
      <c r="C11" s="1109">
        <f>'9.1'!C12</f>
        <v>70524231</v>
      </c>
      <c r="D11" s="1109">
        <f>'9.1'!D12</f>
        <v>70575349</v>
      </c>
      <c r="E11" s="1109">
        <f>'9.1'!E12</f>
        <v>70575349</v>
      </c>
      <c r="F11" s="964">
        <f>E11/D11*100</f>
        <v>100</v>
      </c>
    </row>
    <row r="12" spans="1:6" ht="15.75" customHeight="1">
      <c r="A12" s="965" t="s">
        <v>439</v>
      </c>
      <c r="B12" s="966" t="s">
        <v>480</v>
      </c>
      <c r="C12" s="967">
        <f>'9.1'!C13</f>
        <v>42489600</v>
      </c>
      <c r="D12" s="967">
        <f>'9.1'!D13</f>
        <v>47415133</v>
      </c>
      <c r="E12" s="967">
        <f>'9.1'!E13</f>
        <v>47415133</v>
      </c>
      <c r="F12" s="968">
        <f>E12/D12*100</f>
        <v>100</v>
      </c>
    </row>
    <row r="13" spans="1:6" ht="15.75" customHeight="1">
      <c r="A13" s="965" t="s">
        <v>440</v>
      </c>
      <c r="B13" s="966" t="s">
        <v>6</v>
      </c>
      <c r="C13" s="967">
        <f>'9.1'!C14</f>
        <v>43621357</v>
      </c>
      <c r="D13" s="967">
        <f>'9.1'!D14</f>
        <v>43532923</v>
      </c>
      <c r="E13" s="967">
        <f>'9.1'!E14</f>
        <v>43532923</v>
      </c>
      <c r="F13" s="968">
        <f t="shared" ref="F13:F15" si="3">E13/D13*100</f>
        <v>100</v>
      </c>
    </row>
    <row r="14" spans="1:6" ht="15.75" customHeight="1">
      <c r="A14" s="965" t="s">
        <v>441</v>
      </c>
      <c r="B14" s="966" t="s">
        <v>46</v>
      </c>
      <c r="C14" s="967">
        <f>'9.1'!C15</f>
        <v>2858020</v>
      </c>
      <c r="D14" s="967">
        <f>'9.1'!D15</f>
        <v>3024938</v>
      </c>
      <c r="E14" s="967">
        <f>'9.1'!E15</f>
        <v>3024938</v>
      </c>
      <c r="F14" s="968">
        <f t="shared" si="3"/>
        <v>100</v>
      </c>
    </row>
    <row r="15" spans="1:6" ht="15.75" customHeight="1">
      <c r="A15" s="965" t="s">
        <v>442</v>
      </c>
      <c r="B15" s="966" t="s">
        <v>48</v>
      </c>
      <c r="C15" s="967">
        <f>'9.1'!C16</f>
        <v>0</v>
      </c>
      <c r="D15" s="967">
        <f>'9.1'!D16</f>
        <v>3259582</v>
      </c>
      <c r="E15" s="967">
        <f>'9.1'!E16</f>
        <v>3259582</v>
      </c>
      <c r="F15" s="968">
        <f t="shared" si="3"/>
        <v>100</v>
      </c>
    </row>
    <row r="16" spans="1:6" ht="18.75" customHeight="1">
      <c r="A16" s="965" t="s">
        <v>470</v>
      </c>
      <c r="B16" s="969" t="s">
        <v>554</v>
      </c>
      <c r="C16" s="967">
        <f>'9.1'!C17</f>
        <v>0</v>
      </c>
      <c r="D16" s="967">
        <f>'9.1'!D17</f>
        <v>0</v>
      </c>
      <c r="E16" s="967">
        <f>'9.1'!E17</f>
        <v>0</v>
      </c>
      <c r="F16" s="968">
        <v>0</v>
      </c>
    </row>
    <row r="17" spans="1:10" ht="15.75" customHeight="1">
      <c r="A17" s="961" t="s">
        <v>475</v>
      </c>
      <c r="B17" s="970" t="s">
        <v>51</v>
      </c>
      <c r="C17" s="967">
        <f>'9.1'!C18</f>
        <v>0</v>
      </c>
      <c r="D17" s="967">
        <f>'9.1'!D18</f>
        <v>0</v>
      </c>
      <c r="E17" s="967">
        <f>'9.1'!E18</f>
        <v>0</v>
      </c>
      <c r="F17" s="968">
        <v>0</v>
      </c>
    </row>
    <row r="18" spans="1:10" ht="15.75" customHeight="1">
      <c r="A18" s="972" t="s">
        <v>477</v>
      </c>
      <c r="B18" s="973" t="s">
        <v>314</v>
      </c>
      <c r="C18" s="967">
        <f>'9.1'!C19</f>
        <v>0</v>
      </c>
      <c r="D18" s="967">
        <f>'9.1'!D19</f>
        <v>0</v>
      </c>
      <c r="E18" s="967">
        <f>'9.1'!E19</f>
        <v>0</v>
      </c>
      <c r="F18" s="968"/>
    </row>
    <row r="19" spans="1:10" ht="15.75" customHeight="1">
      <c r="A19" s="972" t="s">
        <v>482</v>
      </c>
      <c r="B19" s="973" t="s">
        <v>315</v>
      </c>
      <c r="C19" s="967">
        <f>'9.1'!C20</f>
        <v>13253000</v>
      </c>
      <c r="D19" s="967">
        <f>SUM(D20:D26)</f>
        <v>16567083</v>
      </c>
      <c r="E19" s="967">
        <f>SUM(E20:E26)</f>
        <v>16567083</v>
      </c>
      <c r="F19" s="968">
        <f t="shared" ref="F19" si="4">E19/D19*100</f>
        <v>100</v>
      </c>
    </row>
    <row r="20" spans="1:10" ht="15.75" customHeight="1">
      <c r="A20" s="965" t="s">
        <v>483</v>
      </c>
      <c r="B20" s="975" t="s">
        <v>316</v>
      </c>
      <c r="C20" s="967">
        <f>'9.1'!C21</f>
        <v>0</v>
      </c>
      <c r="D20" s="967">
        <f>'9.1'!D21</f>
        <v>0</v>
      </c>
      <c r="E20" s="967">
        <f>'9.1'!E21</f>
        <v>0</v>
      </c>
      <c r="F20" s="968"/>
    </row>
    <row r="21" spans="1:10" ht="15.75" customHeight="1">
      <c r="A21" s="976" t="s">
        <v>484</v>
      </c>
      <c r="B21" s="977" t="s">
        <v>435</v>
      </c>
      <c r="C21" s="967">
        <f>'9.1'!C22</f>
        <v>0</v>
      </c>
      <c r="D21" s="967">
        <f>'9.1'!D22</f>
        <v>9374800</v>
      </c>
      <c r="E21" s="967">
        <f>'9.1'!E22</f>
        <v>9374800</v>
      </c>
      <c r="F21" s="968">
        <f t="shared" ref="F21:F22" si="5">E21/D21*100</f>
        <v>100</v>
      </c>
    </row>
    <row r="22" spans="1:10" ht="15.75" customHeight="1">
      <c r="A22" s="961" t="s">
        <v>485</v>
      </c>
      <c r="B22" s="977" t="s">
        <v>479</v>
      </c>
      <c r="C22" s="967">
        <f>'9.1'!C23</f>
        <v>0</v>
      </c>
      <c r="D22" s="967">
        <f>'9.1'!D23</f>
        <v>3048948</v>
      </c>
      <c r="E22" s="967">
        <f>'9.1'!E23</f>
        <v>3048948</v>
      </c>
      <c r="F22" s="968">
        <f t="shared" si="5"/>
        <v>100</v>
      </c>
    </row>
    <row r="23" spans="1:10" ht="15.75" customHeight="1">
      <c r="A23" s="972" t="s">
        <v>486</v>
      </c>
      <c r="B23" s="977" t="s">
        <v>476</v>
      </c>
      <c r="C23" s="967">
        <f>'9.1'!C24</f>
        <v>0</v>
      </c>
      <c r="D23" s="967">
        <f>'9.1'!D24</f>
        <v>0</v>
      </c>
      <c r="E23" s="967">
        <f>'9.1'!E24</f>
        <v>0</v>
      </c>
      <c r="F23" s="968"/>
    </row>
    <row r="24" spans="1:10" ht="15.75" customHeight="1">
      <c r="A24" s="972" t="s">
        <v>487</v>
      </c>
      <c r="B24" s="977" t="s">
        <v>478</v>
      </c>
      <c r="C24" s="967">
        <f>'9.1'!C25</f>
        <v>0</v>
      </c>
      <c r="D24" s="967">
        <f>'9.1'!D25</f>
        <v>0</v>
      </c>
      <c r="E24" s="967">
        <f>'9.1'!E25</f>
        <v>0</v>
      </c>
      <c r="F24" s="968"/>
    </row>
    <row r="25" spans="1:10" ht="15.75" customHeight="1">
      <c r="A25" s="972" t="s">
        <v>488</v>
      </c>
      <c r="B25" s="977" t="s">
        <v>489</v>
      </c>
      <c r="C25" s="967">
        <f>'9.1'!C26</f>
        <v>0</v>
      </c>
      <c r="D25" s="967">
        <v>4143335</v>
      </c>
      <c r="E25" s="967">
        <v>4143335</v>
      </c>
      <c r="F25" s="968">
        <f t="shared" ref="F25" si="6">E25/D25*100</f>
        <v>100</v>
      </c>
      <c r="J25" s="1107"/>
    </row>
    <row r="26" spans="1:10" ht="15.75" customHeight="1" thickBot="1">
      <c r="A26" s="972" t="s">
        <v>490</v>
      </c>
      <c r="B26" s="977" t="s">
        <v>491</v>
      </c>
      <c r="C26" s="1110">
        <f>'9.1'!C27</f>
        <v>0</v>
      </c>
      <c r="D26" s="1110">
        <f>'9.1'!D27</f>
        <v>0</v>
      </c>
      <c r="E26" s="1110">
        <f>'9.1'!E27</f>
        <v>0</v>
      </c>
      <c r="F26" s="1111"/>
    </row>
    <row r="27" spans="1:10" ht="15.75" customHeight="1" thickBot="1">
      <c r="A27" s="957" t="s">
        <v>4</v>
      </c>
      <c r="B27" s="982" t="s">
        <v>152</v>
      </c>
      <c r="C27" s="959">
        <f>'9.1'!C28</f>
        <v>60636296</v>
      </c>
      <c r="D27" s="959">
        <f>SUM(D28,D31,D32,D33,D34)</f>
        <v>60656296</v>
      </c>
      <c r="E27" s="959">
        <f>SUM(E28,E31,E32,E33,E34)</f>
        <v>60420091</v>
      </c>
      <c r="F27" s="1112">
        <f>'9.1'!F28</f>
        <v>99.610456087225387</v>
      </c>
    </row>
    <row r="28" spans="1:10" ht="15.75" customHeight="1">
      <c r="A28" s="1070" t="s">
        <v>498</v>
      </c>
      <c r="B28" s="970" t="s">
        <v>60</v>
      </c>
      <c r="C28" s="1109">
        <f>'9.1'!C29</f>
        <v>52281187</v>
      </c>
      <c r="D28" s="1109">
        <f>'9.1'!D29</f>
        <v>52281187</v>
      </c>
      <c r="E28" s="1109">
        <f>'9.1'!E29</f>
        <v>50947578</v>
      </c>
      <c r="F28" s="1109">
        <f>'9.1'!F29</f>
        <v>97.449160823376104</v>
      </c>
    </row>
    <row r="29" spans="1:10" ht="18.75" customHeight="1">
      <c r="A29" s="989" t="s">
        <v>499</v>
      </c>
      <c r="B29" s="973" t="s">
        <v>61</v>
      </c>
      <c r="C29" s="967">
        <f>'9.1'!C30</f>
        <v>1823137</v>
      </c>
      <c r="D29" s="967">
        <f>'9.1'!D30</f>
        <v>1823137</v>
      </c>
      <c r="E29" s="967">
        <f>'9.1'!E30</f>
        <v>1868036</v>
      </c>
      <c r="F29" s="967">
        <f>'9.1'!F30</f>
        <v>102.46273319010035</v>
      </c>
    </row>
    <row r="30" spans="1:10" ht="15.75" customHeight="1">
      <c r="A30" s="989" t="s">
        <v>500</v>
      </c>
      <c r="B30" s="973" t="s">
        <v>62</v>
      </c>
      <c r="C30" s="967">
        <f>'9.1'!C31</f>
        <v>50458050</v>
      </c>
      <c r="D30" s="967">
        <f>'9.1'!D31</f>
        <v>50458050</v>
      </c>
      <c r="E30" s="967">
        <f>'9.1'!E31</f>
        <v>49079542</v>
      </c>
      <c r="F30" s="967">
        <f>'9.1'!F31</f>
        <v>97.268011744409463</v>
      </c>
    </row>
    <row r="31" spans="1:10" ht="15.75" customHeight="1">
      <c r="A31" s="989" t="s">
        <v>501</v>
      </c>
      <c r="B31" s="973" t="s">
        <v>63</v>
      </c>
      <c r="C31" s="967">
        <f>'9.1'!C32</f>
        <v>6313570</v>
      </c>
      <c r="D31" s="967">
        <f>'9.1'!D32</f>
        <v>6313570</v>
      </c>
      <c r="E31" s="967">
        <f>'9.1'!E32</f>
        <v>6924344</v>
      </c>
      <c r="F31" s="967">
        <f>'9.1'!F32</f>
        <v>109.67398793392644</v>
      </c>
    </row>
    <row r="32" spans="1:10" ht="21" customHeight="1">
      <c r="A32" s="989" t="s">
        <v>502</v>
      </c>
      <c r="B32" s="973" t="s">
        <v>64</v>
      </c>
      <c r="C32" s="967">
        <f>'9.1'!C33</f>
        <v>0</v>
      </c>
      <c r="D32" s="967">
        <f>'9.1'!D33</f>
        <v>0</v>
      </c>
      <c r="E32" s="967">
        <f>'9.1'!E33</f>
        <v>0</v>
      </c>
      <c r="F32" s="967">
        <f>'9.1'!F33</f>
        <v>0</v>
      </c>
    </row>
    <row r="33" spans="1:6" ht="18.75" customHeight="1">
      <c r="A33" s="989" t="s">
        <v>503</v>
      </c>
      <c r="B33" s="992" t="s">
        <v>425</v>
      </c>
      <c r="C33" s="967">
        <f>'9.1'!C34</f>
        <v>0</v>
      </c>
      <c r="D33" s="967">
        <f>'9.1'!D34</f>
        <v>0</v>
      </c>
      <c r="E33" s="967">
        <f>'9.1'!E34</f>
        <v>0</v>
      </c>
      <c r="F33" s="967">
        <f>'9.1'!F34</f>
        <v>0</v>
      </c>
    </row>
    <row r="34" spans="1:6" ht="15.75" customHeight="1" thickBot="1">
      <c r="A34" s="993" t="s">
        <v>504</v>
      </c>
      <c r="B34" s="994" t="s">
        <v>65</v>
      </c>
      <c r="C34" s="967">
        <f>'9.1'!C35</f>
        <v>2041539</v>
      </c>
      <c r="D34" s="967">
        <v>2061539</v>
      </c>
      <c r="E34" s="967">
        <v>2548169</v>
      </c>
      <c r="F34" s="967">
        <f>'9.1'!F35</f>
        <v>123.83642928202694</v>
      </c>
    </row>
    <row r="35" spans="1:6" ht="15.75" customHeight="1" thickBot="1">
      <c r="A35" s="957" t="s">
        <v>5</v>
      </c>
      <c r="B35" s="982" t="s">
        <v>353</v>
      </c>
      <c r="C35" s="983">
        <f t="shared" ref="C35" si="7">SUM(C36:C46)</f>
        <v>84990904</v>
      </c>
      <c r="D35" s="983">
        <f t="shared" ref="D35:E35" si="8">SUM(D36:D46)</f>
        <v>54012537</v>
      </c>
      <c r="E35" s="983">
        <f t="shared" si="8"/>
        <v>51678690</v>
      </c>
      <c r="F35" s="984">
        <f>E35/D35*100</f>
        <v>95.679064288352166</v>
      </c>
    </row>
    <row r="36" spans="1:6" ht="15.75" customHeight="1">
      <c r="A36" s="976" t="s">
        <v>443</v>
      </c>
      <c r="B36" s="970" t="s">
        <v>66</v>
      </c>
      <c r="C36" s="971">
        <v>0</v>
      </c>
      <c r="D36" s="971">
        <v>0</v>
      </c>
      <c r="E36" s="971">
        <v>0</v>
      </c>
      <c r="F36" s="995">
        <v>0</v>
      </c>
    </row>
    <row r="37" spans="1:6" ht="15.75" customHeight="1">
      <c r="A37" s="976" t="s">
        <v>444</v>
      </c>
      <c r="B37" s="973" t="s">
        <v>67</v>
      </c>
      <c r="C37" s="967">
        <v>63261513</v>
      </c>
      <c r="D37" s="967">
        <v>37842039</v>
      </c>
      <c r="E37" s="967">
        <v>34978074</v>
      </c>
      <c r="F37" s="996">
        <f>E37/D37*100</f>
        <v>92.43178994662523</v>
      </c>
    </row>
    <row r="38" spans="1:6" ht="15.75" customHeight="1">
      <c r="A38" s="976" t="s">
        <v>445</v>
      </c>
      <c r="B38" s="973" t="s">
        <v>227</v>
      </c>
      <c r="C38" s="967">
        <f>'9.1'!C39</f>
        <v>506541</v>
      </c>
      <c r="D38" s="967">
        <v>507676</v>
      </c>
      <c r="E38" s="967">
        <v>914318</v>
      </c>
      <c r="F38" s="996">
        <f t="shared" ref="F38:F48" si="9">E38/D38*100</f>
        <v>180.09872438326806</v>
      </c>
    </row>
    <row r="39" spans="1:6" ht="15.75" customHeight="1">
      <c r="A39" s="976" t="s">
        <v>446</v>
      </c>
      <c r="B39" s="973" t="s">
        <v>69</v>
      </c>
      <c r="C39" s="967">
        <f>'9.1'!C40</f>
        <v>0</v>
      </c>
      <c r="D39" s="967">
        <f>'9.1'!D40</f>
        <v>282131</v>
      </c>
      <c r="E39" s="967">
        <f>'9.1'!E40</f>
        <v>274011</v>
      </c>
      <c r="F39" s="996">
        <f t="shared" si="9"/>
        <v>97.12190436357578</v>
      </c>
    </row>
    <row r="40" spans="1:6" ht="15.75" customHeight="1">
      <c r="A40" s="976" t="s">
        <v>447</v>
      </c>
      <c r="B40" s="973" t="s">
        <v>14</v>
      </c>
      <c r="C40" s="967">
        <f>'9.1'!C41</f>
        <v>3281477</v>
      </c>
      <c r="D40" s="967">
        <v>3865604</v>
      </c>
      <c r="E40" s="967">
        <v>3865604</v>
      </c>
      <c r="F40" s="996">
        <f t="shared" si="9"/>
        <v>100</v>
      </c>
    </row>
    <row r="41" spans="1:6" ht="15.75" customHeight="1">
      <c r="A41" s="976" t="s">
        <v>448</v>
      </c>
      <c r="B41" s="973" t="s">
        <v>16</v>
      </c>
      <c r="C41" s="967">
        <v>17941373</v>
      </c>
      <c r="D41" s="967">
        <v>11071049</v>
      </c>
      <c r="E41" s="967">
        <v>10943378</v>
      </c>
      <c r="F41" s="996">
        <f t="shared" si="9"/>
        <v>98.846803044589535</v>
      </c>
    </row>
    <row r="42" spans="1:6" ht="15.75" customHeight="1">
      <c r="A42" s="976" t="s">
        <v>449</v>
      </c>
      <c r="B42" s="973" t="s">
        <v>313</v>
      </c>
      <c r="C42" s="967">
        <f>'9.1'!C43</f>
        <v>0</v>
      </c>
      <c r="D42" s="967">
        <f>'9.1'!D43</f>
        <v>0</v>
      </c>
      <c r="E42" s="967">
        <f>'9.1'!E43</f>
        <v>0</v>
      </c>
      <c r="F42" s="996">
        <v>0</v>
      </c>
    </row>
    <row r="43" spans="1:6" ht="15.75" customHeight="1">
      <c r="A43" s="976" t="s">
        <v>450</v>
      </c>
      <c r="B43" s="973" t="s">
        <v>228</v>
      </c>
      <c r="C43" s="967">
        <f>'9.1'!C44</f>
        <v>0</v>
      </c>
      <c r="D43" s="967">
        <v>1101</v>
      </c>
      <c r="E43" s="967">
        <v>1101</v>
      </c>
      <c r="F43" s="996">
        <f t="shared" si="9"/>
        <v>100</v>
      </c>
    </row>
    <row r="44" spans="1:6" ht="15.75" customHeight="1">
      <c r="A44" s="976" t="s">
        <v>451</v>
      </c>
      <c r="B44" s="973" t="s">
        <v>70</v>
      </c>
      <c r="C44" s="967">
        <f>'9.1'!C45</f>
        <v>0</v>
      </c>
      <c r="D44" s="967">
        <f>'9.1'!D45</f>
        <v>0</v>
      </c>
      <c r="E44" s="967">
        <f>'9.1'!E45</f>
        <v>0</v>
      </c>
      <c r="F44" s="996">
        <v>0</v>
      </c>
    </row>
    <row r="45" spans="1:6" ht="15.75" customHeight="1">
      <c r="A45" s="976" t="s">
        <v>452</v>
      </c>
      <c r="B45" s="975" t="s">
        <v>555</v>
      </c>
      <c r="C45" s="967">
        <f>'9.1'!C46</f>
        <v>0</v>
      </c>
      <c r="D45" s="967">
        <f>'9.1'!D46</f>
        <v>112627</v>
      </c>
      <c r="E45" s="967">
        <f>'9.1'!E46</f>
        <v>112627</v>
      </c>
      <c r="F45" s="996">
        <f t="shared" si="9"/>
        <v>100</v>
      </c>
    </row>
    <row r="46" spans="1:6" ht="15.75" customHeight="1" thickBot="1">
      <c r="A46" s="976" t="s">
        <v>556</v>
      </c>
      <c r="B46" s="975" t="s">
        <v>19</v>
      </c>
      <c r="C46" s="967">
        <f>'9.1'!C47</f>
        <v>0</v>
      </c>
      <c r="D46" s="967">
        <v>330310</v>
      </c>
      <c r="E46" s="967">
        <v>589577</v>
      </c>
      <c r="F46" s="996">
        <f t="shared" si="9"/>
        <v>178.49202264539372</v>
      </c>
    </row>
    <row r="47" spans="1:6" ht="15.75" customHeight="1" thickBot="1">
      <c r="A47" s="957" t="s">
        <v>45</v>
      </c>
      <c r="B47" s="982" t="s">
        <v>27</v>
      </c>
      <c r="C47" s="983">
        <f t="shared" ref="C47" si="10">C48+C49</f>
        <v>0</v>
      </c>
      <c r="D47" s="983">
        <f t="shared" ref="D47:E47" si="11">D48+D49</f>
        <v>70465</v>
      </c>
      <c r="E47" s="983">
        <f t="shared" si="11"/>
        <v>70465</v>
      </c>
      <c r="F47" s="996">
        <f t="shared" si="9"/>
        <v>100</v>
      </c>
    </row>
    <row r="48" spans="1:6" ht="15.75" customHeight="1">
      <c r="A48" s="997" t="s">
        <v>505</v>
      </c>
      <c r="B48" s="998" t="s">
        <v>52</v>
      </c>
      <c r="C48" s="967">
        <f>'9.1'!C49</f>
        <v>0</v>
      </c>
      <c r="D48" s="967">
        <v>70465</v>
      </c>
      <c r="E48" s="967">
        <v>70465</v>
      </c>
      <c r="F48" s="996">
        <f t="shared" si="9"/>
        <v>100</v>
      </c>
    </row>
    <row r="49" spans="1:6" ht="15.75" customHeight="1" thickBot="1">
      <c r="A49" s="979" t="s">
        <v>506</v>
      </c>
      <c r="B49" s="994" t="s">
        <v>78</v>
      </c>
      <c r="C49" s="967">
        <f>'9.1'!C50</f>
        <v>0</v>
      </c>
      <c r="D49" s="967">
        <f>'9.1'!D50</f>
        <v>0</v>
      </c>
      <c r="E49" s="967">
        <f>'9.1'!E50</f>
        <v>0</v>
      </c>
      <c r="F49" s="1001">
        <v>0</v>
      </c>
    </row>
    <row r="50" spans="1:6" ht="15.75" customHeight="1" thickBot="1">
      <c r="A50" s="1002" t="s">
        <v>1</v>
      </c>
      <c r="B50" s="1003" t="s">
        <v>436</v>
      </c>
      <c r="C50" s="1004">
        <f t="shared" ref="C50" si="12">C51+C60+C65</f>
        <v>190008907</v>
      </c>
      <c r="D50" s="1004">
        <f t="shared" ref="D50:E50" si="13">D51+D60+D65</f>
        <v>619120887</v>
      </c>
      <c r="E50" s="1004">
        <f t="shared" si="13"/>
        <v>619490887</v>
      </c>
      <c r="F50" s="1005">
        <f t="shared" ref="F50:F52" si="14">E50/D50*100</f>
        <v>100.05976215756391</v>
      </c>
    </row>
    <row r="51" spans="1:6" ht="15.75" customHeight="1" thickBot="1">
      <c r="A51" s="957" t="s">
        <v>50</v>
      </c>
      <c r="B51" s="982" t="s">
        <v>466</v>
      </c>
      <c r="C51" s="983">
        <f t="shared" ref="C51" si="15">SUM(C52:C55)</f>
        <v>190008907</v>
      </c>
      <c r="D51" s="983">
        <f t="shared" ref="D51:E51" si="16">SUM(D52:D55)</f>
        <v>617304298</v>
      </c>
      <c r="E51" s="983">
        <f t="shared" si="16"/>
        <v>617304298</v>
      </c>
      <c r="F51" s="1006">
        <f t="shared" si="14"/>
        <v>100</v>
      </c>
    </row>
    <row r="52" spans="1:6" ht="15.75" customHeight="1">
      <c r="A52" s="961" t="s">
        <v>492</v>
      </c>
      <c r="B52" s="1007" t="s">
        <v>58</v>
      </c>
      <c r="C52" s="1008">
        <f>'9.1'!C53</f>
        <v>15000000</v>
      </c>
      <c r="D52" s="1008">
        <f>'9.1'!D53</f>
        <v>36408947</v>
      </c>
      <c r="E52" s="1008">
        <f>'9.1'!E53</f>
        <v>36408947</v>
      </c>
      <c r="F52" s="1009">
        <f t="shared" si="14"/>
        <v>100</v>
      </c>
    </row>
    <row r="53" spans="1:6" ht="21.75" customHeight="1">
      <c r="A53" s="965" t="s">
        <v>454</v>
      </c>
      <c r="B53" s="973" t="s">
        <v>493</v>
      </c>
      <c r="C53" s="974">
        <f>'9.1'!C54</f>
        <v>0</v>
      </c>
      <c r="D53" s="974">
        <f>'9.1'!D54</f>
        <v>0</v>
      </c>
      <c r="E53" s="974">
        <f>'9.1'!E54</f>
        <v>0</v>
      </c>
      <c r="F53" s="996">
        <v>0</v>
      </c>
    </row>
    <row r="54" spans="1:6" ht="18.75" customHeight="1">
      <c r="A54" s="965" t="s">
        <v>455</v>
      </c>
      <c r="B54" s="973" t="s">
        <v>59</v>
      </c>
      <c r="C54" s="974">
        <f>'9.1'!C55</f>
        <v>0</v>
      </c>
      <c r="D54" s="974">
        <f>'9.1'!D55</f>
        <v>0</v>
      </c>
      <c r="E54" s="974">
        <f>'9.1'!E55</f>
        <v>0</v>
      </c>
      <c r="F54" s="996"/>
    </row>
    <row r="55" spans="1:6" ht="18" customHeight="1">
      <c r="A55" s="965" t="s">
        <v>472</v>
      </c>
      <c r="B55" s="973" t="s">
        <v>317</v>
      </c>
      <c r="C55" s="974">
        <f>'9.1'!C56</f>
        <v>175008907</v>
      </c>
      <c r="D55" s="974">
        <f>'9.1'!D56</f>
        <v>580895351</v>
      </c>
      <c r="E55" s="974">
        <f>'9.1'!E56</f>
        <v>580895351</v>
      </c>
      <c r="F55" s="996">
        <f t="shared" ref="F55" si="17">E55/D55*100</f>
        <v>100</v>
      </c>
    </row>
    <row r="56" spans="1:6" ht="15.75" customHeight="1">
      <c r="A56" s="972" t="s">
        <v>494</v>
      </c>
      <c r="B56" s="1010" t="s">
        <v>318</v>
      </c>
      <c r="C56" s="974">
        <f>'9.1'!C57</f>
        <v>175008907</v>
      </c>
      <c r="D56" s="974">
        <f>'9.1'!D57</f>
        <v>0</v>
      </c>
      <c r="E56" s="974">
        <f>'9.1'!E57</f>
        <v>0</v>
      </c>
      <c r="F56" s="996">
        <v>0</v>
      </c>
    </row>
    <row r="57" spans="1:6" ht="15.75" customHeight="1">
      <c r="A57" s="972" t="s">
        <v>496</v>
      </c>
      <c r="B57" s="977" t="s">
        <v>479</v>
      </c>
      <c r="C57" s="974">
        <f>'9.1'!C58</f>
        <v>0</v>
      </c>
      <c r="D57" s="974">
        <f>'9.1'!D58</f>
        <v>0</v>
      </c>
      <c r="E57" s="974">
        <f>'9.1'!E58</f>
        <v>0</v>
      </c>
      <c r="F57" s="996">
        <v>0</v>
      </c>
    </row>
    <row r="58" spans="1:6" ht="15.75" customHeight="1">
      <c r="A58" s="972" t="s">
        <v>552</v>
      </c>
      <c r="B58" s="977" t="s">
        <v>495</v>
      </c>
      <c r="C58" s="974">
        <f>'9.1'!C59</f>
        <v>0</v>
      </c>
      <c r="D58" s="974">
        <f>'9.1'!D59</f>
        <v>0</v>
      </c>
      <c r="E58" s="974">
        <f>'9.1'!E59</f>
        <v>0</v>
      </c>
      <c r="F58" s="996">
        <v>0</v>
      </c>
    </row>
    <row r="59" spans="1:6" ht="15.75" customHeight="1" thickBot="1">
      <c r="A59" s="979" t="s">
        <v>553</v>
      </c>
      <c r="B59" s="980" t="s">
        <v>497</v>
      </c>
      <c r="C59" s="1008">
        <f>'9.1'!C60</f>
        <v>0</v>
      </c>
      <c r="D59" s="1008">
        <f>'9.1'!D60</f>
        <v>0</v>
      </c>
      <c r="E59" s="1008">
        <f>'9.1'!E60</f>
        <v>0</v>
      </c>
      <c r="F59" s="996"/>
    </row>
    <row r="60" spans="1:6" ht="15.75" customHeight="1" thickBot="1">
      <c r="A60" s="957" t="s">
        <v>54</v>
      </c>
      <c r="B60" s="1011" t="s">
        <v>436</v>
      </c>
      <c r="C60" s="1012">
        <f t="shared" ref="C60" si="18">SUM(C61:C63)</f>
        <v>0</v>
      </c>
      <c r="D60" s="1012">
        <f>SUM(D61:D64)</f>
        <v>1816589</v>
      </c>
      <c r="E60" s="1012">
        <f>SUM(E61:E64)</f>
        <v>1816589</v>
      </c>
      <c r="F60" s="960">
        <f>E60/D60*100</f>
        <v>100</v>
      </c>
    </row>
    <row r="61" spans="1:6" ht="15.75" customHeight="1">
      <c r="A61" s="976" t="s">
        <v>456</v>
      </c>
      <c r="B61" s="1013" t="s">
        <v>22</v>
      </c>
      <c r="C61" s="967">
        <f>'9.1'!C62</f>
        <v>0</v>
      </c>
      <c r="D61" s="967">
        <f>'9.1'!D62</f>
        <v>0</v>
      </c>
      <c r="E61" s="967">
        <f>'9.1'!E62</f>
        <v>0</v>
      </c>
      <c r="F61" s="1014"/>
    </row>
    <row r="62" spans="1:6" ht="15.75" customHeight="1">
      <c r="A62" s="965" t="s">
        <v>457</v>
      </c>
      <c r="B62" s="1015" t="s">
        <v>24</v>
      </c>
      <c r="C62" s="967">
        <f>'9.1'!C63</f>
        <v>0</v>
      </c>
      <c r="D62" s="967">
        <f>'9.1'!D63</f>
        <v>1761668</v>
      </c>
      <c r="E62" s="967">
        <f>'9.1'!E63</f>
        <v>1761668</v>
      </c>
      <c r="F62" s="1009">
        <f>E62/D62*100</f>
        <v>100</v>
      </c>
    </row>
    <row r="63" spans="1:6" ht="15.75" customHeight="1">
      <c r="A63" s="972" t="s">
        <v>458</v>
      </c>
      <c r="B63" s="1016" t="s">
        <v>229</v>
      </c>
      <c r="C63" s="967">
        <f>'9.1'!C64</f>
        <v>0</v>
      </c>
      <c r="D63" s="967">
        <f>'9.1'!D64</f>
        <v>54921</v>
      </c>
      <c r="E63" s="967">
        <f>'9.1'!E64</f>
        <v>54921</v>
      </c>
      <c r="F63" s="1009">
        <f>E63/D63*100</f>
        <v>100</v>
      </c>
    </row>
    <row r="64" spans="1:6" ht="15.75" customHeight="1" thickBot="1">
      <c r="A64" s="972" t="s">
        <v>535</v>
      </c>
      <c r="B64" s="1016" t="s">
        <v>560</v>
      </c>
      <c r="C64" s="967">
        <f>'9.1'!C65</f>
        <v>0</v>
      </c>
      <c r="D64" s="967">
        <f>'9.1'!D65</f>
        <v>0</v>
      </c>
      <c r="E64" s="967">
        <f>'9.1'!E65</f>
        <v>0</v>
      </c>
      <c r="F64" s="1001"/>
    </row>
    <row r="65" spans="1:6" ht="15.75" customHeight="1" thickBot="1">
      <c r="A65" s="957" t="s">
        <v>53</v>
      </c>
      <c r="B65" s="1011" t="s">
        <v>319</v>
      </c>
      <c r="C65" s="983">
        <f t="shared" ref="C65" si="19">SUM(C66:C67)</f>
        <v>0</v>
      </c>
      <c r="D65" s="983">
        <f t="shared" ref="D65:E65" si="20">SUM(D66:D67)</f>
        <v>0</v>
      </c>
      <c r="E65" s="983">
        <f t="shared" si="20"/>
        <v>370000</v>
      </c>
      <c r="F65" s="984">
        <v>0</v>
      </c>
    </row>
    <row r="66" spans="1:6" ht="24" customHeight="1" thickBot="1">
      <c r="A66" s="961" t="s">
        <v>507</v>
      </c>
      <c r="B66" s="1018" t="s">
        <v>493</v>
      </c>
      <c r="C66" s="1008">
        <f>'9.1'!C67</f>
        <v>0</v>
      </c>
      <c r="D66" s="1008">
        <v>0</v>
      </c>
      <c r="E66" s="1008">
        <v>370000</v>
      </c>
      <c r="F66" s="1009">
        <v>0</v>
      </c>
    </row>
    <row r="67" spans="1:6" ht="15.75" customHeight="1" thickBot="1">
      <c r="A67" s="979" t="s">
        <v>508</v>
      </c>
      <c r="B67" s="1019" t="s">
        <v>80</v>
      </c>
      <c r="C67" s="981">
        <f>'9.1'!C68</f>
        <v>0</v>
      </c>
      <c r="D67" s="981">
        <v>0</v>
      </c>
      <c r="E67" s="981">
        <v>0</v>
      </c>
      <c r="F67" s="984">
        <v>0</v>
      </c>
    </row>
    <row r="68" spans="1:6" ht="34.5" customHeight="1" thickBot="1">
      <c r="A68" s="1020" t="s">
        <v>2</v>
      </c>
      <c r="B68" s="1021" t="s">
        <v>372</v>
      </c>
      <c r="C68" s="1022">
        <f t="shared" ref="C68" si="21">C50+C9</f>
        <v>508382315</v>
      </c>
      <c r="D68" s="1022">
        <f t="shared" ref="D68:E68" si="22">D50+D9</f>
        <v>918235193</v>
      </c>
      <c r="E68" s="1022">
        <f t="shared" si="22"/>
        <v>916035141</v>
      </c>
      <c r="F68" s="1023">
        <f>E68/D68*100</f>
        <v>99.760404304172638</v>
      </c>
    </row>
    <row r="69" spans="1:6" ht="18" customHeight="1" thickBot="1">
      <c r="A69" s="1024" t="s">
        <v>12</v>
      </c>
      <c r="B69" s="1025" t="s">
        <v>509</v>
      </c>
      <c r="C69" s="1026">
        <f t="shared" ref="C69" si="23">SUM(C70:C72)</f>
        <v>0</v>
      </c>
      <c r="D69" s="1026">
        <f t="shared" ref="D69:E69" si="24">SUM(D70:D72)</f>
        <v>0</v>
      </c>
      <c r="E69" s="1026">
        <f t="shared" si="24"/>
        <v>0</v>
      </c>
      <c r="F69" s="1027"/>
    </row>
    <row r="70" spans="1:6" ht="15.75" customHeight="1">
      <c r="A70" s="1028" t="s">
        <v>13</v>
      </c>
      <c r="B70" s="1029" t="s">
        <v>230</v>
      </c>
      <c r="C70" s="990"/>
      <c r="D70" s="990"/>
      <c r="E70" s="990"/>
      <c r="F70" s="1030"/>
    </row>
    <row r="71" spans="1:6" ht="15.75" customHeight="1">
      <c r="A71" s="1028" t="s">
        <v>15</v>
      </c>
      <c r="B71" s="1031" t="s">
        <v>231</v>
      </c>
      <c r="C71" s="990"/>
      <c r="D71" s="990"/>
      <c r="E71" s="990"/>
      <c r="F71" s="1032"/>
    </row>
    <row r="72" spans="1:6" ht="15.75" customHeight="1" thickBot="1">
      <c r="A72" s="1028" t="s">
        <v>17</v>
      </c>
      <c r="B72" s="1033" t="s">
        <v>232</v>
      </c>
      <c r="C72" s="990"/>
      <c r="D72" s="990"/>
      <c r="E72" s="990"/>
      <c r="F72" s="1030"/>
    </row>
    <row r="73" spans="1:6" ht="22.5" customHeight="1" thickBot="1">
      <c r="A73" s="1024" t="s">
        <v>20</v>
      </c>
      <c r="B73" s="1025" t="s">
        <v>510</v>
      </c>
      <c r="C73" s="1026">
        <f t="shared" ref="C73" si="25">SUM(C74:C77)</f>
        <v>0</v>
      </c>
      <c r="D73" s="1026">
        <f t="shared" ref="D73:E73" si="26">SUM(D74:D77)</f>
        <v>0</v>
      </c>
      <c r="E73" s="1026">
        <f t="shared" si="26"/>
        <v>0</v>
      </c>
      <c r="F73" s="1034">
        <f t="shared" ref="F73" si="27">SUM(F74:F77)</f>
        <v>0</v>
      </c>
    </row>
    <row r="74" spans="1:6" ht="19.5" customHeight="1">
      <c r="A74" s="1028" t="s">
        <v>21</v>
      </c>
      <c r="B74" s="1029" t="s">
        <v>233</v>
      </c>
      <c r="C74" s="990"/>
      <c r="D74" s="990"/>
      <c r="E74" s="990"/>
      <c r="F74" s="1030"/>
    </row>
    <row r="75" spans="1:6" ht="15.75" customHeight="1">
      <c r="A75" s="1028" t="s">
        <v>23</v>
      </c>
      <c r="B75" s="1031" t="s">
        <v>81</v>
      </c>
      <c r="C75" s="990"/>
      <c r="D75" s="990"/>
      <c r="E75" s="990"/>
      <c r="F75" s="1030"/>
    </row>
    <row r="76" spans="1:6" ht="15.75" customHeight="1">
      <c r="A76" s="1028" t="s">
        <v>25</v>
      </c>
      <c r="B76" s="1031" t="s">
        <v>234</v>
      </c>
      <c r="C76" s="990"/>
      <c r="D76" s="990"/>
      <c r="E76" s="990"/>
      <c r="F76" s="1030"/>
    </row>
    <row r="77" spans="1:6" ht="15.75" customHeight="1" thickBot="1">
      <c r="A77" s="1028" t="s">
        <v>68</v>
      </c>
      <c r="B77" s="992" t="s">
        <v>82</v>
      </c>
      <c r="C77" s="990"/>
      <c r="D77" s="990"/>
      <c r="E77" s="990"/>
      <c r="F77" s="1030"/>
    </row>
    <row r="78" spans="1:6" ht="24.75" customHeight="1" thickBot="1">
      <c r="A78" s="1024" t="s">
        <v>26</v>
      </c>
      <c r="B78" s="1025" t="s">
        <v>543</v>
      </c>
      <c r="C78" s="1026">
        <f t="shared" ref="C78" si="28">SUM(C79:C80)</f>
        <v>138261876</v>
      </c>
      <c r="D78" s="1026">
        <f t="shared" ref="D78:E78" si="29">SUM(D79:D80)</f>
        <v>135509633</v>
      </c>
      <c r="E78" s="1026">
        <f t="shared" si="29"/>
        <v>135509633</v>
      </c>
      <c r="F78" s="1027">
        <f>E78/D78*100</f>
        <v>100</v>
      </c>
    </row>
    <row r="79" spans="1:6" ht="15.75" customHeight="1">
      <c r="A79" s="1028" t="s">
        <v>71</v>
      </c>
      <c r="B79" s="1029" t="s">
        <v>35</v>
      </c>
      <c r="C79" s="990">
        <v>138261876</v>
      </c>
      <c r="D79" s="990">
        <v>135509633</v>
      </c>
      <c r="E79" s="990">
        <v>135509633</v>
      </c>
      <c r="F79" s="1035">
        <f>E79/D79*100</f>
        <v>100</v>
      </c>
    </row>
    <row r="80" spans="1:6" ht="15.75" customHeight="1" thickBot="1">
      <c r="A80" s="1036" t="s">
        <v>72</v>
      </c>
      <c r="B80" s="992" t="s">
        <v>36</v>
      </c>
      <c r="C80" s="990"/>
      <c r="D80" s="990"/>
      <c r="E80" s="990"/>
      <c r="F80" s="1037"/>
    </row>
    <row r="81" spans="1:6" ht="15.75" customHeight="1" thickBot="1">
      <c r="A81" s="1024" t="s">
        <v>511</v>
      </c>
      <c r="B81" s="1025" t="s">
        <v>544</v>
      </c>
      <c r="C81" s="1026">
        <f t="shared" ref="C81" si="30">SUM(C82:C84)</f>
        <v>0</v>
      </c>
      <c r="D81" s="1026">
        <f t="shared" ref="D81:E81" si="31">SUM(D82:D84)</f>
        <v>6227560</v>
      </c>
      <c r="E81" s="1026">
        <f t="shared" si="31"/>
        <v>6227560</v>
      </c>
      <c r="F81" s="1035">
        <f>E81/D81*100</f>
        <v>100</v>
      </c>
    </row>
    <row r="82" spans="1:6" ht="15.75" customHeight="1">
      <c r="A82" s="1028" t="s">
        <v>75</v>
      </c>
      <c r="B82" s="1029" t="s">
        <v>38</v>
      </c>
      <c r="C82" s="990"/>
      <c r="D82" s="990">
        <v>6227560</v>
      </c>
      <c r="E82" s="990">
        <v>6227560</v>
      </c>
      <c r="F82" s="1035">
        <f>E82/D82*100</f>
        <v>100</v>
      </c>
    </row>
    <row r="83" spans="1:6" ht="15.75" customHeight="1">
      <c r="A83" s="1038" t="s">
        <v>76</v>
      </c>
      <c r="B83" s="1031" t="s">
        <v>39</v>
      </c>
      <c r="C83" s="990"/>
      <c r="D83" s="990"/>
      <c r="E83" s="990"/>
      <c r="F83" s="1030"/>
    </row>
    <row r="84" spans="1:6" ht="15.75" customHeight="1" thickBot="1">
      <c r="A84" s="1036" t="s">
        <v>77</v>
      </c>
      <c r="B84" s="992" t="s">
        <v>40</v>
      </c>
      <c r="C84" s="990"/>
      <c r="D84" s="990">
        <f>'9.1'!D85</f>
        <v>0</v>
      </c>
      <c r="E84" s="990">
        <f>'9.1'!E85</f>
        <v>0</v>
      </c>
      <c r="F84" s="1032">
        <v>0</v>
      </c>
    </row>
    <row r="85" spans="1:6" ht="15.75" customHeight="1" thickBot="1">
      <c r="A85" s="1024" t="s">
        <v>512</v>
      </c>
      <c r="B85" s="1025" t="s">
        <v>545</v>
      </c>
      <c r="C85" s="1026">
        <f t="shared" ref="C85" si="32">SUM(C86:C89)</f>
        <v>0</v>
      </c>
      <c r="D85" s="1026">
        <f t="shared" ref="D85:E85" si="33">SUM(D86:D89)</f>
        <v>0</v>
      </c>
      <c r="E85" s="1026">
        <f t="shared" si="33"/>
        <v>0</v>
      </c>
      <c r="F85" s="1034">
        <f t="shared" ref="F85" si="34">SUM(F86:F89)</f>
        <v>0</v>
      </c>
    </row>
    <row r="86" spans="1:6" ht="15.75" customHeight="1">
      <c r="A86" s="1039" t="s">
        <v>513</v>
      </c>
      <c r="B86" s="1029" t="s">
        <v>238</v>
      </c>
      <c r="C86" s="990"/>
      <c r="D86" s="990"/>
      <c r="E86" s="990"/>
      <c r="F86" s="1030"/>
    </row>
    <row r="87" spans="1:6" ht="15.75" customHeight="1">
      <c r="A87" s="1040" t="s">
        <v>514</v>
      </c>
      <c r="B87" s="1031" t="s">
        <v>239</v>
      </c>
      <c r="C87" s="990"/>
      <c r="D87" s="990"/>
      <c r="E87" s="990"/>
      <c r="F87" s="1030"/>
    </row>
    <row r="88" spans="1:6" ht="15.75" customHeight="1">
      <c r="A88" s="1040" t="s">
        <v>515</v>
      </c>
      <c r="B88" s="1031" t="s">
        <v>240</v>
      </c>
      <c r="C88" s="990"/>
      <c r="D88" s="990"/>
      <c r="E88" s="990"/>
      <c r="F88" s="1030"/>
    </row>
    <row r="89" spans="1:6" ht="15.75" customHeight="1" thickBot="1">
      <c r="A89" s="1041" t="s">
        <v>516</v>
      </c>
      <c r="B89" s="992" t="s">
        <v>241</v>
      </c>
      <c r="C89" s="990"/>
      <c r="D89" s="990"/>
      <c r="E89" s="990"/>
      <c r="F89" s="1030"/>
    </row>
    <row r="90" spans="1:6" ht="15.75" customHeight="1" thickBot="1">
      <c r="A90" s="1024" t="s">
        <v>30</v>
      </c>
      <c r="B90" s="1042" t="s">
        <v>517</v>
      </c>
      <c r="C90" s="1026">
        <f t="shared" ref="C90" si="35">C69+C73+C78+C81+C85</f>
        <v>138261876</v>
      </c>
      <c r="D90" s="1026">
        <f t="shared" ref="D90:E90" si="36">D69+D73+D78+D81+D85</f>
        <v>141737193</v>
      </c>
      <c r="E90" s="1026">
        <f t="shared" si="36"/>
        <v>141737193</v>
      </c>
      <c r="F90" s="1027">
        <f>E90/D90*100</f>
        <v>100</v>
      </c>
    </row>
    <row r="91" spans="1:6" ht="24.75" customHeight="1" thickBot="1">
      <c r="A91" s="1043" t="s">
        <v>33</v>
      </c>
      <c r="B91" s="1044" t="s">
        <v>518</v>
      </c>
      <c r="C91" s="1045">
        <f t="shared" ref="C91" si="37">C90+C68</f>
        <v>646644191</v>
      </c>
      <c r="D91" s="1045">
        <f t="shared" ref="D91:E91" si="38">D90+D68</f>
        <v>1059972386</v>
      </c>
      <c r="E91" s="1045">
        <f t="shared" si="38"/>
        <v>1057772334</v>
      </c>
      <c r="F91" s="1046">
        <f>E91/D91*100</f>
        <v>99.792442517460074</v>
      </c>
    </row>
    <row r="93" spans="1:6">
      <c r="D93" s="1106"/>
      <c r="E93" s="1106"/>
    </row>
  </sheetData>
  <mergeCells count="4">
    <mergeCell ref="A1:B1"/>
    <mergeCell ref="A2:F2"/>
    <mergeCell ref="A4:F4"/>
    <mergeCell ref="C5:F5"/>
  </mergeCells>
  <pageMargins left="0.7" right="0.7" top="0.75" bottom="0.75" header="0.3" footer="0.3"/>
  <pageSetup paperSize="9" scale="56" orientation="portrait" verticalDpi="300" r:id="rId1"/>
  <rowBreaks count="1" manualBreakCount="1"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12"/>
  <sheetViews>
    <sheetView workbookViewId="0">
      <selection activeCell="B4" sqref="B4:M4"/>
    </sheetView>
  </sheetViews>
  <sheetFormatPr defaultRowHeight="15"/>
  <sheetData>
    <row r="1" spans="2:13">
      <c r="B1" s="1438"/>
      <c r="C1" s="1438"/>
      <c r="D1" s="1438"/>
      <c r="E1" s="1438"/>
      <c r="F1" s="1438"/>
      <c r="G1" s="1438"/>
      <c r="H1" s="1438"/>
      <c r="I1" s="1438"/>
      <c r="J1" s="1438"/>
      <c r="K1" s="1438"/>
      <c r="L1" s="1438"/>
      <c r="M1" s="1438"/>
    </row>
    <row r="2" spans="2:13">
      <c r="B2" s="1413" t="s">
        <v>877</v>
      </c>
      <c r="C2" s="1413"/>
      <c r="D2" s="1413"/>
      <c r="E2" s="1413"/>
      <c r="F2" s="1413"/>
      <c r="G2" s="1413"/>
      <c r="H2" s="1413"/>
      <c r="I2" s="1413"/>
      <c r="J2" s="1413"/>
      <c r="K2" s="1413"/>
      <c r="L2" s="1413"/>
      <c r="M2" s="1413"/>
    </row>
    <row r="3" spans="2:13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2:13">
      <c r="B4" s="1438" t="s">
        <v>991</v>
      </c>
      <c r="C4" s="1438"/>
      <c r="D4" s="1438"/>
      <c r="E4" s="1438"/>
      <c r="F4" s="1438"/>
      <c r="G4" s="1438"/>
      <c r="H4" s="1438"/>
      <c r="I4" s="1438"/>
      <c r="J4" s="1438"/>
      <c r="K4" s="1438"/>
      <c r="L4" s="1438"/>
      <c r="M4" s="1438"/>
    </row>
    <row r="5" spans="2:13" ht="15.75" thickBot="1">
      <c r="B5" s="1439" t="s">
        <v>878</v>
      </c>
      <c r="C5" s="1439"/>
      <c r="D5" s="1439"/>
      <c r="E5" s="1439"/>
      <c r="F5" s="1439"/>
      <c r="G5" s="1439"/>
      <c r="H5" s="1439"/>
      <c r="I5" s="1439"/>
      <c r="J5" s="1439"/>
      <c r="K5" s="1439"/>
      <c r="L5" s="1439"/>
      <c r="M5" s="1439"/>
    </row>
    <row r="6" spans="2:13" ht="30.75" thickBot="1">
      <c r="B6" s="53" t="s">
        <v>197</v>
      </c>
      <c r="C6" s="1396" t="s">
        <v>203</v>
      </c>
      <c r="D6" s="1397"/>
      <c r="E6" s="1397"/>
      <c r="F6" s="1397"/>
      <c r="G6" s="1397"/>
      <c r="H6" s="1397"/>
      <c r="I6" s="1397"/>
      <c r="J6" s="1397"/>
      <c r="K6" s="1398"/>
      <c r="L6" s="1394" t="s">
        <v>204</v>
      </c>
      <c r="M6" s="1395"/>
    </row>
    <row r="7" spans="2:13" ht="15.75" thickBot="1">
      <c r="B7" s="54">
        <v>1</v>
      </c>
      <c r="C7" s="1391">
        <v>2</v>
      </c>
      <c r="D7" s="1392"/>
      <c r="E7" s="1392"/>
      <c r="F7" s="1392"/>
      <c r="G7" s="1392"/>
      <c r="H7" s="1392"/>
      <c r="I7" s="1392"/>
      <c r="J7" s="1392"/>
      <c r="K7" s="1393"/>
      <c r="L7" s="1389">
        <v>3</v>
      </c>
      <c r="M7" s="1390"/>
    </row>
    <row r="8" spans="2:13">
      <c r="B8" s="56" t="s">
        <v>0</v>
      </c>
      <c r="C8" s="1431"/>
      <c r="D8" s="1432"/>
      <c r="E8" s="1432"/>
      <c r="F8" s="1432"/>
      <c r="G8" s="1432"/>
      <c r="H8" s="1432"/>
      <c r="I8" s="1432"/>
      <c r="J8" s="1432"/>
      <c r="K8" s="1433"/>
      <c r="L8" s="1434">
        <v>0</v>
      </c>
      <c r="M8" s="1435"/>
    </row>
    <row r="9" spans="2:13">
      <c r="B9" s="57" t="s">
        <v>1</v>
      </c>
      <c r="C9" s="1399"/>
      <c r="D9" s="1400"/>
      <c r="E9" s="1400"/>
      <c r="F9" s="1400"/>
      <c r="G9" s="1400"/>
      <c r="H9" s="1400"/>
      <c r="I9" s="1400"/>
      <c r="J9" s="1400"/>
      <c r="K9" s="1372"/>
      <c r="L9" s="1401">
        <v>0</v>
      </c>
      <c r="M9" s="1402"/>
    </row>
    <row r="10" spans="2:13">
      <c r="B10" s="58" t="s">
        <v>2</v>
      </c>
      <c r="C10" s="1408"/>
      <c r="D10" s="1409"/>
      <c r="E10" s="1409"/>
      <c r="F10" s="1409"/>
      <c r="G10" s="1409"/>
      <c r="H10" s="1409"/>
      <c r="I10" s="1409"/>
      <c r="J10" s="1409"/>
      <c r="K10" s="1342"/>
      <c r="L10" s="1436">
        <v>0</v>
      </c>
      <c r="M10" s="1437"/>
    </row>
    <row r="11" spans="2:13" ht="15.75" thickBot="1">
      <c r="B11" s="59"/>
      <c r="C11" s="1421"/>
      <c r="D11" s="1422"/>
      <c r="E11" s="1422"/>
      <c r="F11" s="1422"/>
      <c r="G11" s="1422"/>
      <c r="H11" s="1422"/>
      <c r="I11" s="1422"/>
      <c r="J11" s="1422"/>
      <c r="K11" s="1423"/>
      <c r="L11" s="1424"/>
      <c r="M11" s="1425"/>
    </row>
    <row r="12" spans="2:13" ht="15.75" thickBot="1">
      <c r="B12" s="52" t="s">
        <v>12</v>
      </c>
      <c r="C12" s="1426" t="s">
        <v>205</v>
      </c>
      <c r="D12" s="1427"/>
      <c r="E12" s="1427"/>
      <c r="F12" s="1427"/>
      <c r="G12" s="1427"/>
      <c r="H12" s="1427"/>
      <c r="I12" s="1427"/>
      <c r="J12" s="1427"/>
      <c r="K12" s="1428"/>
      <c r="L12" s="1429">
        <f>SUM(L8:M11)</f>
        <v>0</v>
      </c>
      <c r="M12" s="1430"/>
    </row>
  </sheetData>
  <mergeCells count="18">
    <mergeCell ref="C7:K7"/>
    <mergeCell ref="L7:M7"/>
    <mergeCell ref="B1:M1"/>
    <mergeCell ref="B2:M2"/>
    <mergeCell ref="B5:M5"/>
    <mergeCell ref="C6:K6"/>
    <mergeCell ref="L6:M6"/>
    <mergeCell ref="B4:M4"/>
    <mergeCell ref="C11:K11"/>
    <mergeCell ref="L11:M11"/>
    <mergeCell ref="C12:K12"/>
    <mergeCell ref="L12:M12"/>
    <mergeCell ref="C8:K8"/>
    <mergeCell ref="L8:M8"/>
    <mergeCell ref="C9:K9"/>
    <mergeCell ref="L9:M9"/>
    <mergeCell ref="C10:K10"/>
    <mergeCell ref="L10:M10"/>
  </mergeCells>
  <pageMargins left="0.7" right="0.7" top="0.75" bottom="0.75" header="0.3" footer="0.3"/>
  <pageSetup paperSize="256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G34"/>
  <sheetViews>
    <sheetView topLeftCell="A19" zoomScaleNormal="100" zoomScaleSheetLayoutView="100" workbookViewId="0">
      <selection activeCell="C2" sqref="C2:F2"/>
    </sheetView>
  </sheetViews>
  <sheetFormatPr defaultRowHeight="15"/>
  <cols>
    <col min="1" max="1" width="5.140625" style="234" customWidth="1"/>
    <col min="2" max="2" width="55.140625" customWidth="1"/>
    <col min="3" max="3" width="20.85546875" customWidth="1"/>
    <col min="4" max="4" width="13.42578125" style="305" bestFit="1" customWidth="1"/>
    <col min="5" max="5" width="9.140625" style="305"/>
    <col min="7" max="7" width="12.28515625" bestFit="1" customWidth="1"/>
  </cols>
  <sheetData>
    <row r="1" spans="1:7" s="292" customFormat="1">
      <c r="D1" s="305"/>
      <c r="E1" s="305"/>
    </row>
    <row r="2" spans="1:7">
      <c r="C2" s="1412" t="s">
        <v>992</v>
      </c>
      <c r="D2" s="1412"/>
      <c r="E2" s="1412"/>
      <c r="F2" s="1412"/>
    </row>
    <row r="3" spans="1:7" ht="15.75" customHeight="1">
      <c r="A3" s="1440" t="s">
        <v>823</v>
      </c>
      <c r="B3" s="1440"/>
      <c r="C3" s="1440"/>
    </row>
    <row r="4" spans="1:7" ht="15.75" customHeight="1">
      <c r="A4" s="62"/>
      <c r="B4" s="245"/>
      <c r="C4" s="888"/>
    </row>
    <row r="5" spans="1:7" ht="15" customHeight="1" thickBot="1">
      <c r="A5" s="62"/>
      <c r="B5" s="105"/>
      <c r="C5" s="106" t="s">
        <v>939</v>
      </c>
    </row>
    <row r="6" spans="1:7" ht="39.75" customHeight="1">
      <c r="A6" s="243" t="s">
        <v>86</v>
      </c>
      <c r="B6" s="1271" t="s">
        <v>206</v>
      </c>
      <c r="C6" s="1272" t="s">
        <v>855</v>
      </c>
      <c r="G6" s="1267"/>
    </row>
    <row r="7" spans="1:7">
      <c r="A7" s="1268"/>
      <c r="B7" s="1248">
        <v>1</v>
      </c>
      <c r="C7" s="1269">
        <v>2</v>
      </c>
      <c r="G7" s="1267"/>
    </row>
    <row r="8" spans="1:7" s="292" customFormat="1">
      <c r="A8" s="895">
        <v>1</v>
      </c>
      <c r="B8" s="292" t="s">
        <v>971</v>
      </c>
      <c r="C8" s="1290">
        <v>66087800</v>
      </c>
      <c r="D8" s="1267"/>
      <c r="E8" s="305"/>
      <c r="G8" s="1267"/>
    </row>
    <row r="9" spans="1:7" s="292" customFormat="1">
      <c r="A9" s="292">
        <v>2</v>
      </c>
      <c r="B9" s="292" t="s">
        <v>970</v>
      </c>
      <c r="C9" s="1270">
        <v>826770</v>
      </c>
      <c r="D9" s="1267"/>
    </row>
    <row r="10" spans="1:7">
      <c r="A10" s="1268">
        <v>2</v>
      </c>
      <c r="B10" s="1277" t="s">
        <v>941</v>
      </c>
      <c r="C10" s="1278">
        <v>232499</v>
      </c>
      <c r="D10" s="306"/>
      <c r="G10" s="1267"/>
    </row>
    <row r="11" spans="1:7" s="234" customFormat="1">
      <c r="A11" s="292">
        <v>3</v>
      </c>
      <c r="B11" s="1277" t="s">
        <v>942</v>
      </c>
      <c r="C11" s="1278">
        <v>31937</v>
      </c>
      <c r="D11" s="305"/>
      <c r="E11" s="305"/>
      <c r="G11" s="1267"/>
    </row>
    <row r="12" spans="1:7">
      <c r="A12" s="1268">
        <v>4</v>
      </c>
      <c r="B12" s="1279" t="s">
        <v>943</v>
      </c>
      <c r="C12" s="1278">
        <v>371700</v>
      </c>
      <c r="G12" s="1267"/>
    </row>
    <row r="13" spans="1:7" s="234" customFormat="1">
      <c r="A13" s="292">
        <v>5</v>
      </c>
      <c r="B13" s="1280" t="s">
        <v>944</v>
      </c>
      <c r="C13" s="1278">
        <v>216535</v>
      </c>
      <c r="D13" s="306"/>
      <c r="E13" s="305"/>
      <c r="G13" s="1267"/>
    </row>
    <row r="14" spans="1:7">
      <c r="A14" s="1268">
        <v>6</v>
      </c>
      <c r="B14" s="1279" t="s">
        <v>945</v>
      </c>
      <c r="C14" s="1278">
        <v>21449</v>
      </c>
      <c r="G14" s="1267"/>
    </row>
    <row r="15" spans="1:7">
      <c r="A15" s="292">
        <v>7</v>
      </c>
      <c r="B15" s="1277" t="s">
        <v>946</v>
      </c>
      <c r="C15" s="1278">
        <v>47236</v>
      </c>
      <c r="G15" s="1267"/>
    </row>
    <row r="16" spans="1:7">
      <c r="A16" s="1268">
        <v>8</v>
      </c>
      <c r="B16" s="1281" t="s">
        <v>947</v>
      </c>
      <c r="C16" s="1278">
        <v>40000</v>
      </c>
      <c r="D16" s="306"/>
      <c r="G16" s="1267"/>
    </row>
    <row r="17" spans="1:7" s="292" customFormat="1" ht="16.5" customHeight="1">
      <c r="A17" s="292">
        <v>9</v>
      </c>
      <c r="B17" s="1282" t="s">
        <v>948</v>
      </c>
      <c r="C17" s="1283">
        <v>155512</v>
      </c>
      <c r="D17" s="306"/>
      <c r="E17" s="305"/>
      <c r="G17" s="1267"/>
    </row>
    <row r="18" spans="1:7">
      <c r="A18" s="1268">
        <v>10</v>
      </c>
      <c r="B18" s="1284" t="s">
        <v>949</v>
      </c>
      <c r="C18" s="1278">
        <v>35500</v>
      </c>
      <c r="G18" s="1267"/>
    </row>
    <row r="19" spans="1:7">
      <c r="A19" s="292">
        <v>11</v>
      </c>
      <c r="B19" s="1277" t="s">
        <v>948</v>
      </c>
      <c r="C19" s="1278">
        <v>155512</v>
      </c>
      <c r="G19" s="1267"/>
    </row>
    <row r="20" spans="1:7">
      <c r="A20" s="1268">
        <v>12</v>
      </c>
      <c r="B20" s="1277" t="s">
        <v>950</v>
      </c>
      <c r="C20" s="1278">
        <v>314800</v>
      </c>
      <c r="G20" s="1267"/>
    </row>
    <row r="21" spans="1:7">
      <c r="A21" s="292">
        <v>13</v>
      </c>
      <c r="B21" s="1277" t="s">
        <v>951</v>
      </c>
      <c r="C21" s="1278">
        <v>46457</v>
      </c>
      <c r="G21" s="1267"/>
    </row>
    <row r="22" spans="1:7">
      <c r="A22" s="1268">
        <v>14</v>
      </c>
      <c r="B22" s="1277" t="s">
        <v>952</v>
      </c>
      <c r="C22" s="1278">
        <v>120000</v>
      </c>
      <c r="G22" s="1267"/>
    </row>
    <row r="23" spans="1:7">
      <c r="A23" s="292">
        <v>15</v>
      </c>
      <c r="B23" s="1277" t="s">
        <v>953</v>
      </c>
      <c r="C23" s="1278">
        <v>250000</v>
      </c>
      <c r="D23" s="306"/>
      <c r="G23" s="1267"/>
    </row>
    <row r="24" spans="1:7">
      <c r="A24" s="1268">
        <v>16</v>
      </c>
      <c r="B24" s="1277" t="s">
        <v>954</v>
      </c>
      <c r="C24" s="1278">
        <v>29580</v>
      </c>
      <c r="G24" s="1267"/>
    </row>
    <row r="25" spans="1:7">
      <c r="A25" s="292">
        <v>17</v>
      </c>
      <c r="B25" s="1277" t="s">
        <v>955</v>
      </c>
      <c r="C25" s="1278">
        <v>28039</v>
      </c>
      <c r="D25" s="306"/>
      <c r="G25" s="1267"/>
    </row>
    <row r="26" spans="1:7" s="292" customFormat="1">
      <c r="A26" s="1268">
        <v>18</v>
      </c>
      <c r="B26" s="1277" t="s">
        <v>956</v>
      </c>
      <c r="C26" s="1278">
        <v>4401</v>
      </c>
      <c r="D26" s="305"/>
      <c r="E26" s="305"/>
      <c r="G26" s="1267"/>
    </row>
    <row r="27" spans="1:7" s="292" customFormat="1">
      <c r="A27" s="292">
        <v>19</v>
      </c>
      <c r="B27" s="1277" t="s">
        <v>957</v>
      </c>
      <c r="C27" s="1278">
        <v>22677</v>
      </c>
      <c r="D27" s="305"/>
      <c r="E27" s="305"/>
      <c r="G27" s="1267"/>
    </row>
    <row r="28" spans="1:7" s="292" customFormat="1">
      <c r="A28" s="1268">
        <v>20</v>
      </c>
      <c r="B28" s="1277" t="s">
        <v>958</v>
      </c>
      <c r="C28" s="1278">
        <v>78000</v>
      </c>
      <c r="D28" s="305"/>
      <c r="E28" s="305"/>
      <c r="G28" s="1267"/>
    </row>
    <row r="29" spans="1:7">
      <c r="A29" s="292">
        <v>21</v>
      </c>
      <c r="B29" s="1277" t="s">
        <v>959</v>
      </c>
      <c r="C29" s="1278">
        <v>7873</v>
      </c>
      <c r="G29" s="1267"/>
    </row>
    <row r="30" spans="1:7" ht="15.75" thickBot="1">
      <c r="A30" s="1268">
        <v>22</v>
      </c>
      <c r="B30" s="1281" t="s">
        <v>960</v>
      </c>
      <c r="C30" s="1285">
        <v>3936</v>
      </c>
      <c r="E30" s="1266"/>
      <c r="G30" s="1267"/>
    </row>
    <row r="31" spans="1:7">
      <c r="A31" s="1256"/>
      <c r="B31" s="1286" t="s">
        <v>207</v>
      </c>
      <c r="C31" s="1287">
        <f>SUM(C8:C30)</f>
        <v>69128213</v>
      </c>
      <c r="G31" s="1267"/>
    </row>
    <row r="32" spans="1:7">
      <c r="A32" s="916"/>
      <c r="B32" s="1288" t="s">
        <v>846</v>
      </c>
      <c r="C32" s="1278">
        <v>1270138</v>
      </c>
      <c r="G32" s="1267"/>
    </row>
    <row r="33" spans="1:7" ht="15.75" thickBot="1">
      <c r="A33" s="1259"/>
      <c r="B33" s="1289" t="s">
        <v>847</v>
      </c>
      <c r="C33" s="1276">
        <f>SUM(C31:C32)</f>
        <v>70398351</v>
      </c>
      <c r="G33" s="1267"/>
    </row>
    <row r="34" spans="1:7">
      <c r="A34" s="292"/>
      <c r="B34" s="292"/>
      <c r="C34" s="292"/>
      <c r="G34" s="252"/>
    </row>
  </sheetData>
  <mergeCells count="2">
    <mergeCell ref="A3:C3"/>
    <mergeCell ref="C2:F2"/>
  </mergeCells>
  <pageMargins left="0.70866141732283472" right="0.70866141732283472" top="0.74803149606299213" bottom="0.74803149606299213" header="0.31496062992125984" footer="0.31496062992125984"/>
  <pageSetup paperSize="256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2:I19"/>
  <sheetViews>
    <sheetView topLeftCell="A16" zoomScaleNormal="100" zoomScaleSheetLayoutView="100" workbookViewId="0">
      <selection activeCell="E2" sqref="E2:I2"/>
    </sheetView>
  </sheetViews>
  <sheetFormatPr defaultRowHeight="15"/>
  <cols>
    <col min="1" max="1" width="5.140625" style="292" customWidth="1"/>
    <col min="2" max="2" width="55.140625" style="292" customWidth="1"/>
    <col min="3" max="3" width="16" style="292" bestFit="1" customWidth="1"/>
    <col min="4" max="4" width="13" style="292" customWidth="1"/>
    <col min="5" max="5" width="13.28515625" style="292" customWidth="1"/>
    <col min="6" max="6" width="12.42578125" style="236" bestFit="1" customWidth="1"/>
    <col min="7" max="7" width="10.42578125" style="292" customWidth="1"/>
    <col min="8" max="9" width="9.140625" style="305"/>
    <col min="10" max="16384" width="9.140625" style="292"/>
  </cols>
  <sheetData>
    <row r="2" spans="1:9">
      <c r="E2" s="1412" t="s">
        <v>993</v>
      </c>
      <c r="F2" s="1412"/>
      <c r="G2" s="1412"/>
      <c r="H2" s="1412"/>
      <c r="I2" s="1412"/>
    </row>
    <row r="3" spans="1:9" ht="15.75" customHeight="1">
      <c r="A3" s="1440" t="s">
        <v>879</v>
      </c>
      <c r="B3" s="1440"/>
      <c r="C3" s="1440"/>
      <c r="D3" s="1440"/>
      <c r="E3" s="1440"/>
      <c r="F3" s="1440"/>
      <c r="G3" s="1440"/>
    </row>
    <row r="4" spans="1:9" ht="15.75" customHeight="1">
      <c r="A4" s="62"/>
      <c r="B4" s="885"/>
      <c r="C4" s="1442" t="s">
        <v>798</v>
      </c>
      <c r="D4" s="1231"/>
      <c r="F4" s="886"/>
      <c r="G4" s="220"/>
    </row>
    <row r="5" spans="1:9" ht="15" customHeight="1" thickBot="1">
      <c r="A5" s="62"/>
      <c r="B5" s="105"/>
      <c r="C5" s="1443"/>
      <c r="D5" s="106"/>
      <c r="E5" s="106"/>
      <c r="F5" s="1441"/>
      <c r="G5" s="1441"/>
    </row>
    <row r="6" spans="1:9" ht="39.75" customHeight="1" thickBot="1">
      <c r="A6" s="243" t="s">
        <v>86</v>
      </c>
      <c r="B6" s="104" t="s">
        <v>940</v>
      </c>
      <c r="C6" s="896" t="s">
        <v>855</v>
      </c>
      <c r="D6" s="1262"/>
      <c r="E6" s="1262"/>
      <c r="F6" s="1263"/>
      <c r="G6" s="1262"/>
    </row>
    <row r="7" spans="1:9" ht="15.75" thickBot="1">
      <c r="A7" s="253"/>
      <c r="B7" s="107">
        <v>1</v>
      </c>
      <c r="C7" s="897">
        <v>2</v>
      </c>
      <c r="D7" s="1262"/>
      <c r="E7" s="1262"/>
      <c r="F7" s="1263"/>
      <c r="G7" s="1262"/>
    </row>
    <row r="8" spans="1:9">
      <c r="A8" s="1268">
        <v>1</v>
      </c>
      <c r="B8" s="1273" t="s">
        <v>961</v>
      </c>
      <c r="C8" s="1274">
        <v>1053500</v>
      </c>
      <c r="D8" s="1267"/>
      <c r="E8" s="1264"/>
      <c r="F8" s="922"/>
      <c r="G8" s="1265"/>
    </row>
    <row r="9" spans="1:9">
      <c r="A9" s="1268">
        <v>2</v>
      </c>
      <c r="B9" s="1273" t="s">
        <v>962</v>
      </c>
      <c r="C9" s="1274">
        <v>1132446</v>
      </c>
      <c r="D9" s="1267"/>
      <c r="E9" s="1264"/>
      <c r="F9" s="922"/>
      <c r="G9" s="1265"/>
      <c r="H9" s="306"/>
    </row>
    <row r="10" spans="1:9">
      <c r="A10" s="1268">
        <v>3</v>
      </c>
      <c r="B10" s="1273" t="s">
        <v>963</v>
      </c>
      <c r="C10" s="1274">
        <v>14968698</v>
      </c>
      <c r="D10" s="1267"/>
      <c r="E10" s="1264"/>
      <c r="F10" s="922"/>
      <c r="G10" s="1265"/>
      <c r="H10" s="306"/>
    </row>
    <row r="11" spans="1:9">
      <c r="A11" s="1268">
        <v>4</v>
      </c>
      <c r="B11" s="1273" t="s">
        <v>964</v>
      </c>
      <c r="C11" s="1275">
        <v>33044133</v>
      </c>
      <c r="D11" s="1267"/>
      <c r="E11" s="1264"/>
      <c r="F11" s="922"/>
      <c r="G11" s="1265"/>
    </row>
    <row r="12" spans="1:9">
      <c r="A12" s="1268">
        <v>5</v>
      </c>
      <c r="B12" s="1273" t="s">
        <v>965</v>
      </c>
      <c r="C12" s="1275">
        <v>50000</v>
      </c>
      <c r="D12" s="1267"/>
      <c r="E12" s="1264"/>
      <c r="F12" s="922"/>
      <c r="G12" s="1265"/>
    </row>
    <row r="13" spans="1:9">
      <c r="A13" s="1268">
        <v>6</v>
      </c>
      <c r="B13" s="1273" t="s">
        <v>966</v>
      </c>
      <c r="C13" s="1275">
        <v>9261746</v>
      </c>
      <c r="D13" s="1267"/>
      <c r="E13" s="1264"/>
      <c r="F13" s="922"/>
      <c r="G13" s="1265"/>
    </row>
    <row r="14" spans="1:9">
      <c r="A14" s="1268">
        <v>7</v>
      </c>
      <c r="B14" s="1273" t="s">
        <v>967</v>
      </c>
      <c r="C14" s="1275">
        <v>76278348</v>
      </c>
      <c r="D14" s="1267"/>
    </row>
    <row r="15" spans="1:9">
      <c r="A15" s="1268">
        <v>8</v>
      </c>
      <c r="B15" s="1273" t="s">
        <v>968</v>
      </c>
      <c r="C15" s="1275">
        <v>720000</v>
      </c>
      <c r="D15" s="1267"/>
    </row>
    <row r="16" spans="1:9" ht="15.75" thickBot="1">
      <c r="A16" s="1268">
        <v>9</v>
      </c>
      <c r="B16" s="1273" t="s">
        <v>969</v>
      </c>
      <c r="C16" s="1275">
        <v>2467000</v>
      </c>
      <c r="D16" s="1267"/>
    </row>
    <row r="17" spans="1:3">
      <c r="A17" s="1256"/>
      <c r="B17" s="1257" t="s">
        <v>207</v>
      </c>
      <c r="C17" s="1258">
        <f>SUM(C8:C16)</f>
        <v>138975871</v>
      </c>
    </row>
    <row r="18" spans="1:3">
      <c r="A18" s="916"/>
      <c r="B18" s="919" t="s">
        <v>846</v>
      </c>
      <c r="C18" s="898">
        <v>16928331</v>
      </c>
    </row>
    <row r="19" spans="1:3" ht="15.75" thickBot="1">
      <c r="A19" s="1259"/>
      <c r="B19" s="1260" t="s">
        <v>847</v>
      </c>
      <c r="C19" s="1261">
        <f>SUM(C17:C18)</f>
        <v>155904202</v>
      </c>
    </row>
  </sheetData>
  <mergeCells count="4">
    <mergeCell ref="A3:G3"/>
    <mergeCell ref="F5:G5"/>
    <mergeCell ref="C4:C5"/>
    <mergeCell ref="E2:I2"/>
  </mergeCells>
  <pageMargins left="0.70866141732283472" right="0.70866141732283472" top="0.74803149606299213" bottom="0.74803149606299213" header="0.31496062992125984" footer="0.31496062992125984"/>
  <pageSetup paperSize="256"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2:H141"/>
  <sheetViews>
    <sheetView topLeftCell="A31" workbookViewId="0">
      <selection activeCell="C3" sqref="C3:G3"/>
    </sheetView>
  </sheetViews>
  <sheetFormatPr defaultRowHeight="15"/>
  <cols>
    <col min="1" max="1" width="36.140625" customWidth="1"/>
    <col min="2" max="2" width="12.28515625" customWidth="1"/>
    <col min="3" max="3" width="11.7109375" customWidth="1"/>
    <col min="4" max="4" width="11.42578125" customWidth="1"/>
    <col min="7" max="7" width="11.28515625" customWidth="1"/>
  </cols>
  <sheetData>
    <row r="2" spans="1:8" ht="32.25" customHeight="1">
      <c r="A2" s="1459" t="s">
        <v>799</v>
      </c>
      <c r="B2" s="1459"/>
      <c r="C2" s="1459"/>
      <c r="D2" s="1459"/>
    </row>
    <row r="3" spans="1:8" ht="16.5" thickBot="1">
      <c r="A3" s="64"/>
      <c r="B3" s="64"/>
      <c r="C3" s="1412" t="s">
        <v>994</v>
      </c>
      <c r="D3" s="1412"/>
      <c r="E3" s="1412"/>
      <c r="F3" s="1412"/>
      <c r="G3" s="1412"/>
    </row>
    <row r="4" spans="1:8" ht="15" customHeight="1">
      <c r="A4" s="241" t="s">
        <v>208</v>
      </c>
      <c r="B4" s="1453" t="s">
        <v>838</v>
      </c>
      <c r="C4" s="1454"/>
      <c r="D4" s="1454"/>
      <c r="E4" s="1455"/>
      <c r="F4" s="1302"/>
      <c r="G4" s="1302"/>
      <c r="H4" s="1291"/>
    </row>
    <row r="5" spans="1:8">
      <c r="B5" s="1467"/>
      <c r="C5" s="1468"/>
      <c r="D5" s="1468"/>
      <c r="E5" s="1469"/>
      <c r="F5" s="1302"/>
      <c r="G5" s="1302"/>
    </row>
    <row r="6" spans="1:8" s="292" customFormat="1">
      <c r="B6" s="1467"/>
      <c r="C6" s="1468"/>
      <c r="D6" s="1468"/>
      <c r="E6" s="1469"/>
      <c r="F6" s="1301"/>
      <c r="G6" s="1301"/>
    </row>
    <row r="7" spans="1:8" s="292" customFormat="1" ht="15.75" thickBot="1">
      <c r="B7" s="1456"/>
      <c r="C7" s="1457"/>
      <c r="D7" s="1457"/>
      <c r="E7" s="1458"/>
      <c r="F7" s="1301"/>
      <c r="G7" s="1301"/>
    </row>
    <row r="8" spans="1:8" s="234" customFormat="1" ht="15.75" thickBot="1">
      <c r="A8" s="424"/>
      <c r="B8" s="65"/>
      <c r="C8" s="292"/>
      <c r="D8" s="292" t="s">
        <v>839</v>
      </c>
      <c r="E8" s="292"/>
      <c r="F8"/>
      <c r="G8"/>
      <c r="H8"/>
    </row>
    <row r="9" spans="1:8" ht="36.75" thickBot="1">
      <c r="A9" s="66" t="s">
        <v>209</v>
      </c>
      <c r="B9" s="367" t="s">
        <v>880</v>
      </c>
      <c r="C9" s="367" t="s">
        <v>881</v>
      </c>
      <c r="D9" s="367" t="s">
        <v>855</v>
      </c>
      <c r="E9" s="292"/>
    </row>
    <row r="10" spans="1:8" ht="26.25" customHeight="1">
      <c r="A10" s="67" t="s">
        <v>211</v>
      </c>
      <c r="B10" s="68">
        <v>0</v>
      </c>
      <c r="C10" s="68"/>
      <c r="D10" s="68"/>
      <c r="E10" s="292"/>
      <c r="F10" s="292"/>
    </row>
    <row r="11" spans="1:8">
      <c r="A11" s="69" t="s">
        <v>212</v>
      </c>
      <c r="B11" s="70"/>
      <c r="C11" s="70"/>
      <c r="D11" s="70"/>
      <c r="E11" s="292"/>
    </row>
    <row r="12" spans="1:8">
      <c r="A12" s="71" t="s">
        <v>213</v>
      </c>
      <c r="B12" s="72">
        <v>0</v>
      </c>
      <c r="C12" s="72">
        <v>20000000</v>
      </c>
      <c r="D12" s="72">
        <v>20000000</v>
      </c>
      <c r="E12" s="292"/>
    </row>
    <row r="13" spans="1:8">
      <c r="A13" s="71" t="s">
        <v>214</v>
      </c>
      <c r="B13" s="72"/>
      <c r="C13" s="72"/>
      <c r="D13" s="72"/>
      <c r="E13" s="292"/>
    </row>
    <row r="14" spans="1:8">
      <c r="A14" s="71" t="s">
        <v>215</v>
      </c>
      <c r="B14" s="72"/>
      <c r="C14" s="72"/>
      <c r="D14" s="72"/>
      <c r="E14" s="292"/>
    </row>
    <row r="15" spans="1:8" ht="15.75" thickBot="1">
      <c r="A15" s="71" t="s">
        <v>216</v>
      </c>
      <c r="B15" s="72"/>
      <c r="C15" s="72">
        <v>0</v>
      </c>
      <c r="D15" s="72">
        <v>0</v>
      </c>
      <c r="E15" s="292"/>
    </row>
    <row r="16" spans="1:8" ht="15.75" thickBot="1">
      <c r="A16" s="73" t="s">
        <v>217</v>
      </c>
      <c r="B16" s="74">
        <v>0</v>
      </c>
      <c r="C16" s="74">
        <f>SUM(C10:C15)</f>
        <v>20000000</v>
      </c>
      <c r="D16" s="74">
        <f>SUM(D10:D15)</f>
        <v>20000000</v>
      </c>
      <c r="E16" s="292"/>
    </row>
    <row r="17" spans="1:8" ht="15.75" thickBot="1">
      <c r="A17" s="75"/>
      <c r="B17" s="75"/>
      <c r="C17" s="292"/>
      <c r="D17" s="292"/>
      <c r="E17" s="292"/>
    </row>
    <row r="18" spans="1:8" ht="36.75" thickBot="1">
      <c r="A18" s="66" t="s">
        <v>218</v>
      </c>
      <c r="B18" s="367" t="s">
        <v>880</v>
      </c>
      <c r="C18" s="367" t="s">
        <v>881</v>
      </c>
      <c r="D18" s="367" t="s">
        <v>855</v>
      </c>
      <c r="E18" s="292"/>
    </row>
    <row r="19" spans="1:8" ht="27.75" customHeight="1">
      <c r="A19" s="67" t="s">
        <v>219</v>
      </c>
      <c r="B19" s="68">
        <v>0</v>
      </c>
      <c r="C19" s="68">
        <v>46490</v>
      </c>
      <c r="D19" s="68">
        <v>46490</v>
      </c>
      <c r="E19" s="292"/>
    </row>
    <row r="20" spans="1:8">
      <c r="A20" s="76" t="s">
        <v>972</v>
      </c>
      <c r="B20" s="72">
        <v>0</v>
      </c>
      <c r="C20" s="72">
        <v>8158</v>
      </c>
      <c r="D20" s="72">
        <v>8158</v>
      </c>
      <c r="E20" s="292"/>
    </row>
    <row r="21" spans="1:8">
      <c r="A21" s="76" t="s">
        <v>973</v>
      </c>
      <c r="B21" s="72">
        <v>0</v>
      </c>
      <c r="C21" s="72">
        <v>19010247</v>
      </c>
      <c r="D21" s="72">
        <v>1900247</v>
      </c>
      <c r="E21" s="292"/>
    </row>
    <row r="22" spans="1:8" ht="15.75" thickBot="1">
      <c r="A22" s="71" t="s">
        <v>90</v>
      </c>
      <c r="B22" s="72">
        <v>0</v>
      </c>
      <c r="C22" s="72">
        <v>90000</v>
      </c>
      <c r="D22" s="72">
        <v>90000</v>
      </c>
      <c r="E22" s="292"/>
    </row>
    <row r="23" spans="1:8" ht="15.75" thickBot="1">
      <c r="A23" s="73" t="s">
        <v>222</v>
      </c>
      <c r="B23" s="74">
        <f t="shared" ref="B23" si="0">SUM(B19:B22)</f>
        <v>0</v>
      </c>
      <c r="C23" s="74">
        <f>SUM(C19:C22)</f>
        <v>19154895</v>
      </c>
      <c r="D23" s="1296">
        <f>SUM(D19:D22)</f>
        <v>2044895</v>
      </c>
      <c r="E23" s="292"/>
    </row>
    <row r="24" spans="1:8" s="292" customFormat="1">
      <c r="A24" s="1292"/>
      <c r="B24" s="1295"/>
      <c r="C24" s="1295"/>
      <c r="D24" s="1295"/>
    </row>
    <row r="25" spans="1:8" s="234" customFormat="1">
      <c r="A25" s="241" t="s">
        <v>208</v>
      </c>
      <c r="B25" s="1460" t="s">
        <v>837</v>
      </c>
      <c r="C25" s="1460"/>
      <c r="D25" s="1460"/>
      <c r="E25" s="1460"/>
      <c r="F25" s="292"/>
    </row>
    <row r="26" spans="1:8">
      <c r="A26" s="241"/>
      <c r="B26" s="1460"/>
      <c r="C26" s="1460"/>
      <c r="D26" s="1460"/>
      <c r="E26" s="1460"/>
      <c r="F26" s="292"/>
      <c r="G26" s="234"/>
      <c r="H26" s="234"/>
    </row>
    <row r="27" spans="1:8" ht="24.75" customHeight="1" thickBot="1">
      <c r="A27" s="424"/>
      <c r="B27" s="65"/>
      <c r="C27" s="292"/>
      <c r="D27" s="292" t="s">
        <v>839</v>
      </c>
      <c r="E27" s="292"/>
      <c r="F27" s="292"/>
      <c r="G27" s="234"/>
      <c r="H27" s="234"/>
    </row>
    <row r="28" spans="1:8" ht="28.5" customHeight="1" thickBot="1">
      <c r="A28" s="66" t="s">
        <v>209</v>
      </c>
      <c r="B28" s="367" t="s">
        <v>880</v>
      </c>
      <c r="C28" s="367" t="s">
        <v>881</v>
      </c>
      <c r="D28" s="367" t="s">
        <v>855</v>
      </c>
      <c r="E28" s="292"/>
      <c r="F28" s="292"/>
      <c r="G28" s="234"/>
      <c r="H28" s="234"/>
    </row>
    <row r="29" spans="1:8">
      <c r="A29" s="67" t="s">
        <v>211</v>
      </c>
      <c r="B29" s="68">
        <v>0</v>
      </c>
      <c r="C29" s="68"/>
      <c r="D29" s="68"/>
      <c r="E29" s="292"/>
      <c r="F29" s="292"/>
      <c r="G29" s="234"/>
      <c r="H29" s="234"/>
    </row>
    <row r="30" spans="1:8">
      <c r="A30" s="69" t="s">
        <v>212</v>
      </c>
      <c r="B30" s="70"/>
      <c r="C30" s="70"/>
      <c r="D30" s="70"/>
      <c r="E30" s="292"/>
      <c r="F30" s="292"/>
      <c r="G30" s="234"/>
      <c r="H30" s="234"/>
    </row>
    <row r="31" spans="1:8">
      <c r="A31" s="71" t="s">
        <v>213</v>
      </c>
      <c r="B31" s="72">
        <v>0</v>
      </c>
      <c r="C31" s="72"/>
      <c r="D31" s="72"/>
      <c r="E31" s="292"/>
      <c r="F31" s="292"/>
      <c r="G31" s="234"/>
      <c r="H31" s="234"/>
    </row>
    <row r="32" spans="1:8">
      <c r="A32" s="71" t="s">
        <v>214</v>
      </c>
      <c r="B32" s="72"/>
      <c r="C32" s="72"/>
      <c r="D32" s="72"/>
      <c r="E32" s="292"/>
      <c r="F32" s="292"/>
      <c r="G32" s="234"/>
      <c r="H32" s="234"/>
    </row>
    <row r="33" spans="1:8">
      <c r="A33" s="71" t="s">
        <v>215</v>
      </c>
      <c r="B33" s="72"/>
      <c r="C33" s="72"/>
      <c r="D33" s="72"/>
      <c r="E33" s="292"/>
      <c r="F33" s="292"/>
      <c r="G33" s="234"/>
      <c r="H33" s="234"/>
    </row>
    <row r="34" spans="1:8" ht="15.75" thickBot="1">
      <c r="A34" s="71" t="s">
        <v>974</v>
      </c>
      <c r="B34" s="72"/>
      <c r="C34" s="72">
        <v>44959999</v>
      </c>
      <c r="D34" s="72">
        <v>44959999</v>
      </c>
      <c r="E34" s="292"/>
      <c r="F34" s="292"/>
      <c r="G34" s="234"/>
      <c r="H34" s="234"/>
    </row>
    <row r="35" spans="1:8" ht="15.75" thickBot="1">
      <c r="A35" s="73" t="s">
        <v>217</v>
      </c>
      <c r="B35" s="74">
        <v>0</v>
      </c>
      <c r="C35" s="74">
        <f>SUM(C29:C34)</f>
        <v>44959999</v>
      </c>
      <c r="D35" s="74">
        <f>SUM(D29:D34)</f>
        <v>44959999</v>
      </c>
      <c r="E35" s="292"/>
      <c r="F35" s="292"/>
      <c r="G35" s="234"/>
      <c r="H35" s="234"/>
    </row>
    <row r="36" spans="1:8" ht="23.25" customHeight="1" thickBot="1">
      <c r="A36" s="75"/>
      <c r="B36" s="75"/>
      <c r="C36" s="292"/>
      <c r="D36" s="292"/>
      <c r="E36" s="292"/>
      <c r="F36" s="292"/>
      <c r="G36" s="234"/>
      <c r="H36" s="234"/>
    </row>
    <row r="37" spans="1:8" ht="36.75" thickBot="1">
      <c r="A37" s="66" t="s">
        <v>218</v>
      </c>
      <c r="B37" s="367" t="s">
        <v>880</v>
      </c>
      <c r="C37" s="367" t="s">
        <v>881</v>
      </c>
      <c r="D37" s="367" t="s">
        <v>855</v>
      </c>
      <c r="E37" s="292"/>
      <c r="F37" s="292"/>
      <c r="G37" s="234"/>
      <c r="H37" s="234"/>
    </row>
    <row r="38" spans="1:8">
      <c r="A38" s="67" t="s">
        <v>219</v>
      </c>
      <c r="B38" s="68">
        <v>0</v>
      </c>
      <c r="C38" s="68"/>
      <c r="D38" s="68"/>
      <c r="E38" s="292"/>
      <c r="F38" s="292"/>
      <c r="G38" s="234"/>
      <c r="H38" s="234"/>
    </row>
    <row r="39" spans="1:8">
      <c r="A39" s="76" t="s">
        <v>220</v>
      </c>
      <c r="B39" s="72">
        <v>0</v>
      </c>
      <c r="C39" s="72">
        <v>41966050</v>
      </c>
      <c r="D39" s="72">
        <v>41966050</v>
      </c>
      <c r="E39" s="292"/>
      <c r="F39" s="292"/>
      <c r="G39" s="234"/>
      <c r="H39" s="234"/>
    </row>
    <row r="40" spans="1:8">
      <c r="A40" s="71" t="s">
        <v>90</v>
      </c>
      <c r="B40" s="72">
        <v>0</v>
      </c>
      <c r="C40" s="72">
        <v>2993949</v>
      </c>
      <c r="D40" s="72">
        <v>2993949</v>
      </c>
      <c r="E40" s="292"/>
      <c r="F40" s="292"/>
      <c r="G40" s="234"/>
      <c r="H40" s="234"/>
    </row>
    <row r="41" spans="1:8" ht="15.75" thickBot="1">
      <c r="A41" s="71"/>
      <c r="B41" s="72"/>
      <c r="C41" s="72"/>
      <c r="D41" s="72"/>
      <c r="E41" s="292"/>
      <c r="F41" s="292"/>
      <c r="G41" s="234"/>
      <c r="H41" s="234"/>
    </row>
    <row r="42" spans="1:8" ht="15.75" thickBot="1">
      <c r="A42" s="73" t="s">
        <v>222</v>
      </c>
      <c r="B42" s="1294">
        <f t="shared" ref="B42" si="1">SUM(B38:B41)</f>
        <v>0</v>
      </c>
      <c r="C42" s="1294">
        <f>SUM(C38:C41)</f>
        <v>44959999</v>
      </c>
      <c r="D42" s="1294">
        <f>SUM(D38:D41)</f>
        <v>44959999</v>
      </c>
      <c r="E42" s="292"/>
      <c r="F42" s="292"/>
    </row>
    <row r="43" spans="1:8" s="292" customFormat="1" ht="15.75" thickBot="1">
      <c r="A43" s="1292"/>
      <c r="B43" s="1297"/>
      <c r="C43" s="1297"/>
      <c r="D43" s="1297"/>
    </row>
    <row r="44" spans="1:8">
      <c r="A44" s="241" t="s">
        <v>208</v>
      </c>
      <c r="B44" s="1447" t="s">
        <v>836</v>
      </c>
      <c r="C44" s="1448"/>
      <c r="D44" s="1448"/>
      <c r="E44" s="1449"/>
      <c r="F44" s="292"/>
    </row>
    <row r="45" spans="1:8" s="234" customFormat="1" ht="15.75" thickBot="1">
      <c r="A45" s="241"/>
      <c r="B45" s="1450"/>
      <c r="C45" s="1451"/>
      <c r="D45" s="1451"/>
      <c r="E45" s="1452"/>
    </row>
    <row r="46" spans="1:8" s="234" customFormat="1" ht="15.75" thickBot="1">
      <c r="A46" s="424"/>
      <c r="B46" s="65"/>
      <c r="C46"/>
      <c r="D46" s="292" t="s">
        <v>839</v>
      </c>
      <c r="E46"/>
      <c r="F46"/>
      <c r="G46"/>
      <c r="H46"/>
    </row>
    <row r="47" spans="1:8" s="234" customFormat="1" ht="36.75" thickBot="1">
      <c r="A47" s="66" t="s">
        <v>209</v>
      </c>
      <c r="B47" s="367" t="s">
        <v>880</v>
      </c>
      <c r="C47" s="367" t="s">
        <v>881</v>
      </c>
      <c r="D47" s="367" t="s">
        <v>855</v>
      </c>
      <c r="E47"/>
      <c r="F47"/>
      <c r="G47"/>
      <c r="H47"/>
    </row>
    <row r="48" spans="1:8" s="234" customFormat="1" ht="25.5" customHeight="1">
      <c r="A48" s="67" t="s">
        <v>211</v>
      </c>
      <c r="B48" s="68">
        <v>0</v>
      </c>
      <c r="C48" s="68"/>
      <c r="D48" s="68"/>
      <c r="E48"/>
      <c r="F48"/>
      <c r="G48"/>
      <c r="H48"/>
    </row>
    <row r="49" spans="1:8" s="234" customFormat="1">
      <c r="A49" s="69" t="s">
        <v>212</v>
      </c>
      <c r="B49" s="70"/>
      <c r="C49" s="70"/>
      <c r="D49" s="70"/>
      <c r="E49"/>
      <c r="F49"/>
      <c r="G49"/>
      <c r="H49"/>
    </row>
    <row r="50" spans="1:8" s="234" customFormat="1">
      <c r="A50" s="71" t="s">
        <v>213</v>
      </c>
      <c r="B50" s="72">
        <v>0</v>
      </c>
      <c r="C50" s="72">
        <v>0</v>
      </c>
      <c r="D50" s="72">
        <v>0</v>
      </c>
      <c r="E50"/>
      <c r="F50"/>
      <c r="G50"/>
      <c r="H50"/>
    </row>
    <row r="51" spans="1:8" s="234" customFormat="1">
      <c r="A51" s="71" t="s">
        <v>214</v>
      </c>
      <c r="B51" s="72"/>
      <c r="C51" s="72"/>
      <c r="D51" s="72"/>
      <c r="E51"/>
      <c r="F51"/>
      <c r="G51"/>
      <c r="H51"/>
    </row>
    <row r="52" spans="1:8" s="234" customFormat="1">
      <c r="A52" s="71" t="s">
        <v>975</v>
      </c>
      <c r="B52" s="72"/>
      <c r="C52" s="72">
        <v>1562972</v>
      </c>
      <c r="D52" s="72">
        <v>1562972</v>
      </c>
      <c r="E52"/>
      <c r="F52"/>
      <c r="G52"/>
      <c r="H52"/>
    </row>
    <row r="53" spans="1:8" s="234" customFormat="1" ht="15.75" thickBot="1">
      <c r="A53" s="71" t="s">
        <v>974</v>
      </c>
      <c r="B53" s="72"/>
      <c r="C53" s="72">
        <v>68765116</v>
      </c>
      <c r="D53" s="72">
        <v>68765116</v>
      </c>
      <c r="E53"/>
      <c r="F53"/>
      <c r="G53"/>
      <c r="H53"/>
    </row>
    <row r="54" spans="1:8" s="234" customFormat="1" ht="15.75" thickBot="1">
      <c r="A54" s="73" t="s">
        <v>217</v>
      </c>
      <c r="B54" s="74">
        <v>0</v>
      </c>
      <c r="C54" s="74">
        <f>SUM(C48:C53)</f>
        <v>70328088</v>
      </c>
      <c r="D54" s="74">
        <f>SUM(D48:D53)</f>
        <v>70328088</v>
      </c>
      <c r="E54"/>
      <c r="F54"/>
      <c r="G54"/>
      <c r="H54"/>
    </row>
    <row r="55" spans="1:8" s="234" customFormat="1" ht="15.75" thickBot="1">
      <c r="A55" s="75"/>
      <c r="B55" s="75"/>
      <c r="C55" s="292"/>
      <c r="D55" s="292"/>
      <c r="E55"/>
      <c r="F55"/>
      <c r="G55"/>
      <c r="H55"/>
    </row>
    <row r="56" spans="1:8" s="234" customFormat="1" ht="36.75" thickBot="1">
      <c r="A56" s="66" t="s">
        <v>218</v>
      </c>
      <c r="B56" s="367" t="s">
        <v>880</v>
      </c>
      <c r="C56" s="367" t="s">
        <v>881</v>
      </c>
      <c r="D56" s="367" t="s">
        <v>855</v>
      </c>
      <c r="E56"/>
      <c r="F56"/>
      <c r="G56"/>
      <c r="H56"/>
    </row>
    <row r="57" spans="1:8" s="234" customFormat="1" ht="24" customHeight="1">
      <c r="A57" s="67" t="s">
        <v>219</v>
      </c>
      <c r="B57" s="68">
        <v>0</v>
      </c>
      <c r="C57" s="68"/>
      <c r="D57" s="68"/>
      <c r="E57"/>
      <c r="F57"/>
      <c r="G57"/>
      <c r="H57"/>
    </row>
    <row r="58" spans="1:8" s="234" customFormat="1">
      <c r="A58" s="76" t="s">
        <v>842</v>
      </c>
      <c r="B58" s="72">
        <v>0</v>
      </c>
      <c r="C58" s="72">
        <v>66911300</v>
      </c>
      <c r="D58" s="72">
        <v>66911300</v>
      </c>
      <c r="E58"/>
      <c r="F58"/>
      <c r="G58"/>
      <c r="H58"/>
    </row>
    <row r="59" spans="1:8" s="234" customFormat="1">
      <c r="A59" s="71" t="s">
        <v>90</v>
      </c>
      <c r="B59" s="72">
        <v>0</v>
      </c>
      <c r="C59" s="72">
        <v>3416788</v>
      </c>
      <c r="D59" s="72">
        <v>3416788</v>
      </c>
      <c r="E59"/>
      <c r="F59"/>
      <c r="G59"/>
      <c r="H59"/>
    </row>
    <row r="60" spans="1:8" s="234" customFormat="1" ht="15.75" thickBot="1">
      <c r="A60" s="71"/>
      <c r="B60" s="72"/>
      <c r="C60" s="72"/>
      <c r="D60" s="72"/>
      <c r="E60"/>
      <c r="F60"/>
      <c r="G60"/>
      <c r="H60"/>
    </row>
    <row r="61" spans="1:8" s="234" customFormat="1" ht="15.75" thickBot="1">
      <c r="A61" s="73" t="s">
        <v>222</v>
      </c>
      <c r="B61" s="74">
        <f t="shared" ref="B61" si="2">SUM(B57:B60)</f>
        <v>0</v>
      </c>
      <c r="C61" s="74">
        <f>SUM(C57:C60)</f>
        <v>70328088</v>
      </c>
      <c r="D61" s="74">
        <f>SUM(D57:D60)</f>
        <v>70328088</v>
      </c>
      <c r="E61"/>
      <c r="F61"/>
      <c r="G61"/>
      <c r="H61"/>
    </row>
    <row r="62" spans="1:8" s="234" customFormat="1">
      <c r="A62" s="65"/>
      <c r="B62" s="65"/>
      <c r="C62" s="292"/>
      <c r="D62" s="292"/>
      <c r="E62"/>
      <c r="F62"/>
      <c r="G62"/>
      <c r="H62"/>
    </row>
    <row r="63" spans="1:8" s="292" customFormat="1" ht="15.75" thickBot="1">
      <c r="A63" s="65"/>
      <c r="B63" s="65"/>
    </row>
    <row r="64" spans="1:8" s="292" customFormat="1">
      <c r="A64" s="241" t="s">
        <v>208</v>
      </c>
      <c r="B64" s="1461" t="s">
        <v>976</v>
      </c>
      <c r="C64" s="1462"/>
      <c r="D64" s="1462"/>
      <c r="E64" s="1463"/>
    </row>
    <row r="65" spans="1:8" s="292" customFormat="1" ht="15.75" thickBot="1">
      <c r="A65" s="241"/>
      <c r="B65" s="1464"/>
      <c r="C65" s="1465"/>
      <c r="D65" s="1465"/>
      <c r="E65" s="1466"/>
    </row>
    <row r="66" spans="1:8" s="292" customFormat="1" ht="15.75" thickBot="1">
      <c r="A66" s="424"/>
      <c r="B66" s="65"/>
      <c r="D66" s="292" t="s">
        <v>839</v>
      </c>
    </row>
    <row r="67" spans="1:8" s="292" customFormat="1" ht="36.75" thickBot="1">
      <c r="A67" s="66" t="s">
        <v>209</v>
      </c>
      <c r="B67" s="367" t="s">
        <v>880</v>
      </c>
      <c r="C67" s="367" t="s">
        <v>881</v>
      </c>
      <c r="D67" s="367" t="s">
        <v>855</v>
      </c>
    </row>
    <row r="68" spans="1:8" s="292" customFormat="1">
      <c r="A68" s="67" t="s">
        <v>211</v>
      </c>
      <c r="B68" s="68">
        <v>0</v>
      </c>
      <c r="C68" s="68"/>
      <c r="D68" s="68"/>
    </row>
    <row r="69" spans="1:8" s="292" customFormat="1">
      <c r="A69" s="69" t="s">
        <v>212</v>
      </c>
      <c r="B69" s="70"/>
      <c r="C69" s="70"/>
      <c r="D69" s="70"/>
    </row>
    <row r="70" spans="1:8" s="292" customFormat="1">
      <c r="A70" s="71" t="s">
        <v>213</v>
      </c>
      <c r="B70" s="72">
        <v>0</v>
      </c>
      <c r="C70" s="72">
        <v>0</v>
      </c>
      <c r="D70" s="72">
        <v>0</v>
      </c>
    </row>
    <row r="71" spans="1:8" s="292" customFormat="1">
      <c r="A71" s="71" t="s">
        <v>214</v>
      </c>
      <c r="B71" s="72"/>
      <c r="C71" s="72"/>
      <c r="D71" s="72"/>
    </row>
    <row r="72" spans="1:8" s="292" customFormat="1">
      <c r="A72" s="71" t="s">
        <v>975</v>
      </c>
      <c r="B72" s="72"/>
      <c r="C72" s="72">
        <v>0</v>
      </c>
      <c r="D72" s="72">
        <v>0</v>
      </c>
    </row>
    <row r="73" spans="1:8" s="234" customFormat="1" ht="15.75" thickBot="1">
      <c r="A73" s="71" t="s">
        <v>974</v>
      </c>
      <c r="B73" s="72"/>
      <c r="C73" s="72">
        <v>76478248</v>
      </c>
      <c r="D73" s="72">
        <v>76478248</v>
      </c>
    </row>
    <row r="74" spans="1:8" ht="15.75" thickBot="1">
      <c r="A74" s="73" t="s">
        <v>217</v>
      </c>
      <c r="B74" s="74">
        <v>0</v>
      </c>
      <c r="C74" s="74">
        <f>SUM(C68:C73)</f>
        <v>76478248</v>
      </c>
      <c r="D74" s="74">
        <f>SUM(D68:D73)</f>
        <v>76478248</v>
      </c>
      <c r="E74" s="234"/>
      <c r="F74" s="234"/>
      <c r="G74" s="234"/>
      <c r="H74" s="234"/>
    </row>
    <row r="75" spans="1:8" ht="15.75" thickBot="1">
      <c r="A75" s="75"/>
      <c r="B75" s="75"/>
      <c r="C75" s="292"/>
      <c r="D75" s="292"/>
      <c r="E75" s="292"/>
      <c r="F75" s="292"/>
      <c r="G75" s="234"/>
      <c r="H75" s="234"/>
    </row>
    <row r="76" spans="1:8" ht="36.75" thickBot="1">
      <c r="A76" s="66" t="s">
        <v>218</v>
      </c>
      <c r="B76" s="367" t="s">
        <v>880</v>
      </c>
      <c r="C76" s="367" t="s">
        <v>881</v>
      </c>
      <c r="D76" s="367" t="s">
        <v>855</v>
      </c>
    </row>
    <row r="77" spans="1:8">
      <c r="A77" s="67" t="s">
        <v>219</v>
      </c>
      <c r="B77" s="68">
        <v>0</v>
      </c>
      <c r="C77" s="68"/>
      <c r="D77" s="68"/>
    </row>
    <row r="78" spans="1:8">
      <c r="A78" s="76" t="s">
        <v>842</v>
      </c>
      <c r="B78" s="72">
        <v>0</v>
      </c>
      <c r="C78" s="72">
        <v>76478248</v>
      </c>
      <c r="D78" s="72">
        <v>76478248</v>
      </c>
      <c r="E78" s="292"/>
    </row>
    <row r="79" spans="1:8">
      <c r="A79" s="71" t="s">
        <v>90</v>
      </c>
      <c r="B79" s="72">
        <v>0</v>
      </c>
      <c r="C79" s="72">
        <v>0</v>
      </c>
      <c r="D79" s="72">
        <v>0</v>
      </c>
    </row>
    <row r="80" spans="1:8" ht="15.75" thickBot="1">
      <c r="A80" s="71"/>
      <c r="B80" s="72"/>
      <c r="C80" s="72"/>
      <c r="D80" s="72"/>
    </row>
    <row r="81" spans="1:8" ht="15.75" thickBot="1">
      <c r="A81" s="73" t="s">
        <v>222</v>
      </c>
      <c r="B81" s="74">
        <f>SUM(B77:B80)</f>
        <v>0</v>
      </c>
      <c r="C81" s="74">
        <f>SUM(C77:C80)</f>
        <v>76478248</v>
      </c>
      <c r="D81" s="74">
        <f>SUM(D77:D80)</f>
        <v>76478248</v>
      </c>
    </row>
    <row r="82" spans="1:8" s="292" customFormat="1" ht="15.75" thickBot="1">
      <c r="A82" s="1292"/>
      <c r="B82" s="1293"/>
      <c r="C82" s="1293"/>
      <c r="D82" s="1293"/>
    </row>
    <row r="83" spans="1:8" ht="39.75" customHeight="1" thickBot="1">
      <c r="A83" s="241" t="s">
        <v>208</v>
      </c>
      <c r="B83" s="1444" t="s">
        <v>840</v>
      </c>
      <c r="C83" s="1445"/>
      <c r="D83" s="1445"/>
      <c r="E83" s="1446"/>
      <c r="F83" s="1291"/>
      <c r="G83" s="1291"/>
      <c r="H83" s="1291"/>
    </row>
    <row r="84" spans="1:8">
      <c r="A84" s="292"/>
      <c r="B84" s="292"/>
      <c r="C84" s="292"/>
      <c r="D84" s="292"/>
      <c r="E84" s="292"/>
      <c r="F84" s="292"/>
      <c r="G84" s="292"/>
      <c r="H84" s="292"/>
    </row>
    <row r="85" spans="1:8" ht="15.75" thickBot="1">
      <c r="A85" s="424"/>
      <c r="B85" s="65"/>
      <c r="C85" s="292"/>
      <c r="D85" s="292" t="s">
        <v>839</v>
      </c>
      <c r="E85" s="292"/>
      <c r="F85" s="292"/>
      <c r="G85" s="292"/>
      <c r="H85" s="292"/>
    </row>
    <row r="86" spans="1:8" ht="36.75" thickBot="1">
      <c r="A86" s="66" t="s">
        <v>209</v>
      </c>
      <c r="B86" s="367" t="s">
        <v>880</v>
      </c>
      <c r="C86" s="367" t="s">
        <v>881</v>
      </c>
      <c r="D86" s="367" t="s">
        <v>855</v>
      </c>
      <c r="E86" s="292"/>
      <c r="F86" s="292"/>
      <c r="G86" s="292"/>
      <c r="H86" s="292"/>
    </row>
    <row r="87" spans="1:8">
      <c r="A87" s="67" t="s">
        <v>211</v>
      </c>
      <c r="B87" s="68">
        <v>0</v>
      </c>
      <c r="C87" s="68"/>
      <c r="D87" s="68"/>
      <c r="E87" s="292"/>
      <c r="F87" s="292"/>
      <c r="G87" s="292"/>
      <c r="H87" s="292"/>
    </row>
    <row r="88" spans="1:8">
      <c r="A88" s="69" t="s">
        <v>212</v>
      </c>
      <c r="B88" s="70"/>
      <c r="C88" s="70"/>
      <c r="D88" s="70"/>
      <c r="E88" s="292"/>
      <c r="F88" s="292"/>
      <c r="G88" s="292"/>
      <c r="H88" s="292"/>
    </row>
    <row r="89" spans="1:8">
      <c r="A89" s="71" t="s">
        <v>213</v>
      </c>
      <c r="B89" s="72">
        <v>0</v>
      </c>
      <c r="C89" s="72"/>
      <c r="D89" s="72"/>
      <c r="E89" s="292"/>
      <c r="F89" s="292"/>
      <c r="G89" s="292"/>
      <c r="H89" s="292"/>
    </row>
    <row r="90" spans="1:8">
      <c r="A90" s="71" t="s">
        <v>214</v>
      </c>
      <c r="B90" s="72"/>
      <c r="C90" s="72"/>
      <c r="D90" s="72"/>
      <c r="E90" s="292"/>
      <c r="F90" s="292"/>
      <c r="G90" s="292"/>
      <c r="H90" s="292"/>
    </row>
    <row r="91" spans="1:8">
      <c r="A91" s="71" t="s">
        <v>215</v>
      </c>
      <c r="B91" s="72"/>
      <c r="C91" s="72"/>
      <c r="D91" s="72"/>
      <c r="E91" s="292"/>
      <c r="F91" s="292"/>
      <c r="G91" s="292"/>
      <c r="H91" s="292"/>
    </row>
    <row r="92" spans="1:8">
      <c r="A92" s="71" t="s">
        <v>216</v>
      </c>
      <c r="B92" s="72"/>
      <c r="C92" s="72"/>
      <c r="D92" s="72"/>
      <c r="E92" s="292"/>
      <c r="F92" s="292"/>
      <c r="G92" s="292"/>
      <c r="H92" s="292"/>
    </row>
    <row r="93" spans="1:8" s="292" customFormat="1" ht="15.75" thickBot="1">
      <c r="A93" s="908" t="s">
        <v>841</v>
      </c>
      <c r="B93" s="909"/>
      <c r="C93" s="909">
        <v>808980</v>
      </c>
      <c r="D93" s="909">
        <v>808980</v>
      </c>
    </row>
    <row r="94" spans="1:8" ht="15.75" thickBot="1">
      <c r="A94" s="73" t="s">
        <v>217</v>
      </c>
      <c r="B94" s="74">
        <v>0</v>
      </c>
      <c r="C94" s="74">
        <f>SUM(C93)</f>
        <v>808980</v>
      </c>
      <c r="D94" s="74">
        <f>SUM(D93)</f>
        <v>808980</v>
      </c>
      <c r="E94" s="292"/>
      <c r="F94" s="292"/>
      <c r="G94" s="292"/>
      <c r="H94" s="292"/>
    </row>
    <row r="95" spans="1:8" ht="15.75" thickBot="1">
      <c r="A95" s="75"/>
      <c r="B95" s="75"/>
      <c r="C95" s="292"/>
      <c r="D95" s="292"/>
      <c r="E95" s="292"/>
      <c r="F95" s="292"/>
      <c r="G95" s="292"/>
      <c r="H95" s="292"/>
    </row>
    <row r="96" spans="1:8" ht="36.75" thickBot="1">
      <c r="A96" s="66" t="s">
        <v>218</v>
      </c>
      <c r="B96" s="367" t="s">
        <v>880</v>
      </c>
      <c r="C96" s="367" t="s">
        <v>881</v>
      </c>
      <c r="D96" s="367" t="s">
        <v>855</v>
      </c>
      <c r="E96" s="292"/>
      <c r="F96" s="292"/>
      <c r="G96" s="292"/>
      <c r="H96" s="292"/>
    </row>
    <row r="97" spans="1:8" ht="15.75" thickBot="1">
      <c r="A97" s="67" t="s">
        <v>219</v>
      </c>
      <c r="B97" s="68">
        <v>0</v>
      </c>
      <c r="C97" s="1298">
        <v>118110</v>
      </c>
      <c r="D97" s="1298">
        <v>118110</v>
      </c>
      <c r="E97" s="292"/>
      <c r="F97" s="292"/>
      <c r="G97" s="292"/>
      <c r="H97" s="292"/>
    </row>
    <row r="98" spans="1:8">
      <c r="A98" s="1298" t="s">
        <v>972</v>
      </c>
      <c r="B98" s="1298"/>
      <c r="C98" s="68">
        <v>46985</v>
      </c>
      <c r="D98" s="68">
        <v>46985</v>
      </c>
      <c r="E98" s="292"/>
      <c r="F98" s="292"/>
      <c r="G98" s="292"/>
      <c r="H98" s="292"/>
    </row>
    <row r="99" spans="1:8">
      <c r="A99" s="76" t="s">
        <v>220</v>
      </c>
      <c r="B99" s="72">
        <v>0</v>
      </c>
      <c r="C99" s="72">
        <v>45085</v>
      </c>
      <c r="D99" s="72">
        <v>45085</v>
      </c>
      <c r="E99" s="292"/>
      <c r="F99" s="292"/>
      <c r="G99" s="292"/>
      <c r="H99" s="292"/>
    </row>
    <row r="100" spans="1:8" ht="15.75" thickBot="1">
      <c r="A100" s="71" t="s">
        <v>90</v>
      </c>
      <c r="B100" s="72">
        <v>0</v>
      </c>
      <c r="C100" s="72">
        <v>598800</v>
      </c>
      <c r="D100" s="72">
        <v>598800</v>
      </c>
      <c r="E100" s="292"/>
      <c r="F100" s="292"/>
      <c r="G100" s="292"/>
      <c r="H100" s="292"/>
    </row>
    <row r="101" spans="1:8" ht="15.75" thickBot="1">
      <c r="A101" s="73" t="s">
        <v>222</v>
      </c>
      <c r="B101" s="74">
        <f>SUM(B97:B100)</f>
        <v>0</v>
      </c>
      <c r="C101" s="74">
        <f>SUM(C97:C100)</f>
        <v>808980</v>
      </c>
      <c r="D101" s="74">
        <f>SUM(D97:D100)</f>
        <v>808980</v>
      </c>
      <c r="E101" s="292"/>
      <c r="F101" s="292"/>
      <c r="G101" s="292"/>
      <c r="H101" s="292"/>
    </row>
    <row r="102" spans="1:8">
      <c r="A102" s="65"/>
      <c r="B102" s="65"/>
      <c r="C102" s="292"/>
      <c r="D102" s="292"/>
      <c r="E102" s="292"/>
      <c r="F102" s="292"/>
      <c r="G102" s="292"/>
      <c r="H102" s="292"/>
    </row>
    <row r="103" spans="1:8" ht="15.75" thickBot="1"/>
    <row r="104" spans="1:8" ht="15" customHeight="1">
      <c r="A104" s="241" t="s">
        <v>208</v>
      </c>
      <c r="B104" s="1447" t="s">
        <v>977</v>
      </c>
      <c r="C104" s="1448"/>
      <c r="D104" s="1448"/>
      <c r="E104" s="1449"/>
      <c r="F104" s="1299"/>
      <c r="G104" s="1291"/>
      <c r="H104" s="1291"/>
    </row>
    <row r="105" spans="1:8" s="292" customFormat="1" ht="15.75" customHeight="1" thickBot="1">
      <c r="A105" s="241"/>
      <c r="B105" s="1450"/>
      <c r="C105" s="1451"/>
      <c r="D105" s="1451"/>
      <c r="E105" s="1452"/>
      <c r="F105" s="1299"/>
      <c r="G105" s="1232"/>
      <c r="H105" s="1232"/>
    </row>
    <row r="106" spans="1:8">
      <c r="A106" s="292"/>
      <c r="B106" s="292"/>
      <c r="C106" s="292"/>
      <c r="D106" s="292"/>
      <c r="E106" s="292"/>
      <c r="F106" s="292"/>
      <c r="G106" s="292"/>
      <c r="H106" s="292"/>
    </row>
    <row r="107" spans="1:8" ht="15.75" thickBot="1">
      <c r="A107" s="424"/>
      <c r="B107" s="65"/>
      <c r="C107" s="292"/>
      <c r="D107" s="292" t="s">
        <v>839</v>
      </c>
      <c r="E107" s="292"/>
      <c r="F107" s="292"/>
      <c r="G107" s="292"/>
      <c r="H107" s="292"/>
    </row>
    <row r="108" spans="1:8" ht="36.75" thickBot="1">
      <c r="A108" s="66" t="s">
        <v>209</v>
      </c>
      <c r="B108" s="367" t="s">
        <v>880</v>
      </c>
      <c r="C108" s="367" t="s">
        <v>881</v>
      </c>
      <c r="D108" s="367" t="s">
        <v>855</v>
      </c>
      <c r="E108" s="292"/>
      <c r="F108" s="292"/>
      <c r="G108" s="292"/>
      <c r="H108" s="292"/>
    </row>
    <row r="109" spans="1:8">
      <c r="A109" s="67" t="s">
        <v>211</v>
      </c>
      <c r="B109" s="68">
        <v>0</v>
      </c>
      <c r="C109" s="68"/>
      <c r="D109" s="68"/>
      <c r="E109" s="292"/>
      <c r="F109" s="292"/>
      <c r="G109" s="292"/>
      <c r="H109" s="292"/>
    </row>
    <row r="110" spans="1:8">
      <c r="A110" s="69" t="s">
        <v>212</v>
      </c>
      <c r="B110" s="70"/>
      <c r="C110" s="70"/>
      <c r="D110" s="70"/>
      <c r="E110" s="292"/>
      <c r="F110" s="292"/>
      <c r="G110" s="292"/>
      <c r="H110" s="292"/>
    </row>
    <row r="111" spans="1:8">
      <c r="A111" s="71" t="s">
        <v>213</v>
      </c>
      <c r="B111" s="72">
        <v>0</v>
      </c>
      <c r="C111" s="72">
        <v>404625000</v>
      </c>
      <c r="D111" s="72">
        <v>404625000</v>
      </c>
      <c r="E111" s="292"/>
      <c r="F111" s="292"/>
      <c r="G111" s="292"/>
      <c r="H111" s="292"/>
    </row>
    <row r="112" spans="1:8">
      <c r="A112" s="71" t="s">
        <v>214</v>
      </c>
      <c r="B112" s="72"/>
      <c r="C112" s="72"/>
      <c r="D112" s="72"/>
      <c r="E112" s="292"/>
      <c r="F112" s="292"/>
      <c r="G112" s="292"/>
      <c r="H112" s="292"/>
    </row>
    <row r="113" spans="1:8">
      <c r="A113" s="71" t="s">
        <v>215</v>
      </c>
      <c r="B113" s="72"/>
      <c r="C113" s="72"/>
      <c r="D113" s="72"/>
      <c r="E113" s="292"/>
      <c r="F113" s="292"/>
      <c r="G113" s="292"/>
      <c r="H113" s="292"/>
    </row>
    <row r="114" spans="1:8">
      <c r="A114" s="71" t="s">
        <v>216</v>
      </c>
      <c r="B114" s="72"/>
      <c r="C114" s="72"/>
      <c r="D114" s="72"/>
      <c r="E114" s="292"/>
      <c r="F114" s="292"/>
      <c r="G114" s="292"/>
      <c r="H114" s="292"/>
    </row>
    <row r="115" spans="1:8" ht="15.75" thickBot="1">
      <c r="A115" s="908" t="s">
        <v>841</v>
      </c>
      <c r="B115" s="909"/>
      <c r="C115" s="909"/>
      <c r="D115" s="909"/>
      <c r="E115" s="292"/>
      <c r="F115" s="292"/>
      <c r="G115" s="292"/>
      <c r="H115" s="292"/>
    </row>
    <row r="116" spans="1:8" ht="15.75" thickBot="1">
      <c r="A116" s="73" t="s">
        <v>217</v>
      </c>
      <c r="B116" s="74">
        <v>0</v>
      </c>
      <c r="C116" s="74">
        <f>SUM(C109:C114)</f>
        <v>404625000</v>
      </c>
      <c r="D116" s="74">
        <f>SUM(D109:D114)</f>
        <v>404625000</v>
      </c>
      <c r="E116" s="292"/>
      <c r="F116" s="292"/>
      <c r="G116" s="292"/>
      <c r="H116" s="292"/>
    </row>
    <row r="117" spans="1:8" ht="15.75" thickBot="1">
      <c r="A117" s="75"/>
      <c r="B117" s="75"/>
      <c r="C117" s="292"/>
      <c r="D117" s="292"/>
      <c r="E117" s="292"/>
      <c r="F117" s="292"/>
      <c r="G117" s="292"/>
      <c r="H117" s="292"/>
    </row>
    <row r="118" spans="1:8" ht="36.75" thickBot="1">
      <c r="A118" s="66" t="s">
        <v>218</v>
      </c>
      <c r="B118" s="367" t="s">
        <v>880</v>
      </c>
      <c r="C118" s="367" t="s">
        <v>881</v>
      </c>
      <c r="D118" s="367" t="s">
        <v>855</v>
      </c>
      <c r="E118" s="292"/>
      <c r="F118" s="292"/>
      <c r="G118" s="292"/>
      <c r="H118" s="292"/>
    </row>
    <row r="119" spans="1:8">
      <c r="A119" s="67" t="s">
        <v>219</v>
      </c>
      <c r="B119" s="68">
        <v>0</v>
      </c>
      <c r="C119" s="68"/>
      <c r="D119" s="68"/>
      <c r="E119" s="292"/>
      <c r="F119" s="292"/>
      <c r="G119" s="292"/>
      <c r="H119" s="292"/>
    </row>
    <row r="120" spans="1:8">
      <c r="A120" s="76" t="s">
        <v>220</v>
      </c>
      <c r="B120" s="72">
        <v>0</v>
      </c>
      <c r="C120" s="72"/>
      <c r="D120" s="72"/>
      <c r="E120" s="292"/>
      <c r="F120" s="292"/>
      <c r="G120" s="292"/>
      <c r="H120" s="292"/>
    </row>
    <row r="121" spans="1:8" ht="15.75" thickBot="1">
      <c r="A121" s="71" t="s">
        <v>90</v>
      </c>
      <c r="B121" s="72">
        <v>0</v>
      </c>
      <c r="C121" s="72">
        <v>635000</v>
      </c>
      <c r="D121" s="72">
        <v>635000</v>
      </c>
      <c r="E121" s="292"/>
      <c r="F121" s="292"/>
      <c r="G121" s="292"/>
      <c r="H121" s="292"/>
    </row>
    <row r="122" spans="1:8" ht="15.75" thickBot="1">
      <c r="A122" s="73" t="s">
        <v>222</v>
      </c>
      <c r="B122" s="74">
        <f>SUM(B119:B121)</f>
        <v>0</v>
      </c>
      <c r="C122" s="74">
        <f>SUM(C119:C121)</f>
        <v>635000</v>
      </c>
      <c r="D122" s="74">
        <f>SUM(D119:D121)</f>
        <v>635000</v>
      </c>
      <c r="E122" s="292"/>
      <c r="F122" s="292"/>
      <c r="G122" s="292"/>
      <c r="H122" s="292"/>
    </row>
    <row r="123" spans="1:8" ht="15.75" thickBot="1"/>
    <row r="124" spans="1:8" ht="15" customHeight="1">
      <c r="A124" s="241" t="s">
        <v>208</v>
      </c>
      <c r="B124" s="1453" t="s">
        <v>978</v>
      </c>
      <c r="C124" s="1454"/>
      <c r="D124" s="1454"/>
      <c r="E124" s="1455"/>
      <c r="F124" s="1300"/>
    </row>
    <row r="125" spans="1:8" ht="15.75" thickBot="1">
      <c r="B125" s="1456"/>
      <c r="C125" s="1457"/>
      <c r="D125" s="1457"/>
      <c r="E125" s="1458"/>
      <c r="F125" s="1300"/>
    </row>
    <row r="126" spans="1:8" s="292" customFormat="1" ht="15.75" thickBot="1">
      <c r="A126" s="424"/>
      <c r="B126" s="65"/>
      <c r="D126" s="292" t="s">
        <v>839</v>
      </c>
    </row>
    <row r="127" spans="1:8" s="292" customFormat="1" ht="36.75" thickBot="1">
      <c r="A127" s="66" t="s">
        <v>209</v>
      </c>
      <c r="B127" s="367" t="s">
        <v>880</v>
      </c>
      <c r="C127" s="367" t="s">
        <v>881</v>
      </c>
      <c r="D127" s="367" t="s">
        <v>855</v>
      </c>
    </row>
    <row r="128" spans="1:8" s="292" customFormat="1">
      <c r="A128" s="67" t="s">
        <v>211</v>
      </c>
      <c r="B128" s="68">
        <v>0</v>
      </c>
      <c r="C128" s="68"/>
      <c r="D128" s="68"/>
    </row>
    <row r="129" spans="1:4" s="292" customFormat="1">
      <c r="A129" s="69" t="s">
        <v>212</v>
      </c>
      <c r="B129" s="70"/>
      <c r="C129" s="70"/>
      <c r="D129" s="70"/>
    </row>
    <row r="130" spans="1:4" s="292" customFormat="1">
      <c r="A130" s="71" t="s">
        <v>213</v>
      </c>
      <c r="B130" s="72">
        <v>0</v>
      </c>
      <c r="C130" s="72">
        <v>80000000</v>
      </c>
      <c r="D130" s="72">
        <v>80000000</v>
      </c>
    </row>
    <row r="131" spans="1:4" s="292" customFormat="1">
      <c r="A131" s="71" t="s">
        <v>214</v>
      </c>
      <c r="B131" s="72"/>
      <c r="C131" s="72"/>
      <c r="D131" s="72"/>
    </row>
    <row r="132" spans="1:4" s="292" customFormat="1">
      <c r="A132" s="71" t="s">
        <v>215</v>
      </c>
      <c r="B132" s="72"/>
      <c r="C132" s="72"/>
      <c r="D132" s="72"/>
    </row>
    <row r="133" spans="1:4" s="292" customFormat="1">
      <c r="A133" s="71" t="s">
        <v>216</v>
      </c>
      <c r="B133" s="72"/>
      <c r="C133" s="72"/>
      <c r="D133" s="72"/>
    </row>
    <row r="134" spans="1:4" s="292" customFormat="1" ht="15.75" thickBot="1">
      <c r="A134" s="908" t="s">
        <v>841</v>
      </c>
      <c r="B134" s="909"/>
      <c r="C134" s="909"/>
      <c r="D134" s="909"/>
    </row>
    <row r="135" spans="1:4" s="292" customFormat="1" ht="15.75" thickBot="1">
      <c r="A135" s="73" t="s">
        <v>217</v>
      </c>
      <c r="B135" s="74">
        <v>0</v>
      </c>
      <c r="C135" s="74">
        <f>SUM(C128:C133)</f>
        <v>80000000</v>
      </c>
      <c r="D135" s="74">
        <f>SUM(D128:D133)</f>
        <v>80000000</v>
      </c>
    </row>
    <row r="136" spans="1:4" s="292" customFormat="1" ht="15.75" thickBot="1">
      <c r="A136" s="75"/>
      <c r="B136" s="75"/>
    </row>
    <row r="137" spans="1:4" s="292" customFormat="1" ht="36.75" thickBot="1">
      <c r="A137" s="66" t="s">
        <v>218</v>
      </c>
      <c r="B137" s="367" t="s">
        <v>880</v>
      </c>
      <c r="C137" s="367" t="s">
        <v>881</v>
      </c>
      <c r="D137" s="367" t="s">
        <v>855</v>
      </c>
    </row>
    <row r="138" spans="1:4" s="292" customFormat="1">
      <c r="A138" s="67" t="s">
        <v>219</v>
      </c>
      <c r="B138" s="68">
        <v>0</v>
      </c>
      <c r="C138" s="68"/>
      <c r="D138" s="68"/>
    </row>
    <row r="139" spans="1:4" s="292" customFormat="1">
      <c r="A139" s="76" t="s">
        <v>220</v>
      </c>
      <c r="B139" s="72">
        <v>0</v>
      </c>
      <c r="C139" s="72"/>
      <c r="D139" s="72"/>
    </row>
    <row r="140" spans="1:4" s="292" customFormat="1" ht="15.75" thickBot="1">
      <c r="A140" s="71" t="s">
        <v>90</v>
      </c>
      <c r="B140" s="72">
        <v>0</v>
      </c>
      <c r="C140" s="72">
        <v>1124500</v>
      </c>
      <c r="D140" s="72">
        <v>1124500</v>
      </c>
    </row>
    <row r="141" spans="1:4" s="292" customFormat="1" ht="15.75" thickBot="1">
      <c r="A141" s="73" t="s">
        <v>222</v>
      </c>
      <c r="B141" s="74">
        <f>SUM(B138:B140)</f>
        <v>0</v>
      </c>
      <c r="C141" s="74">
        <f>SUM(C138:C140)</f>
        <v>1124500</v>
      </c>
      <c r="D141" s="74">
        <f>SUM(D138:D140)</f>
        <v>1124500</v>
      </c>
    </row>
  </sheetData>
  <mergeCells count="9">
    <mergeCell ref="B83:E83"/>
    <mergeCell ref="B104:E105"/>
    <mergeCell ref="B124:E125"/>
    <mergeCell ref="A2:D2"/>
    <mergeCell ref="B25:E26"/>
    <mergeCell ref="B44:E45"/>
    <mergeCell ref="B64:E65"/>
    <mergeCell ref="B4:E7"/>
    <mergeCell ref="C3:G3"/>
  </mergeCells>
  <conditionalFormatting sqref="B54:D54 B61:D61 B35:D35 B42:D43 B16:D16 B23:D24 B81:D82 B74:D74 B116:D116 B122:D122 B135:D135 B141:D141 B101:D101 B94:D94">
    <cfRule type="cellIs" dxfId="11" priority="138" stopIfTrue="1" operator="equal">
      <formula>0</formula>
    </cfRule>
  </conditionalFormatting>
  <pageMargins left="0.7" right="0.7" top="0.75" bottom="0.75" header="0.3" footer="0.3"/>
  <pageSetup paperSize="9" scale="75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E38"/>
  <sheetViews>
    <sheetView workbookViewId="0">
      <selection activeCell="A2" sqref="A2:D2"/>
    </sheetView>
  </sheetViews>
  <sheetFormatPr defaultRowHeight="15"/>
  <cols>
    <col min="1" max="1" width="34.85546875" customWidth="1"/>
    <col min="2" max="2" width="8.7109375" bestFit="1" customWidth="1"/>
    <col min="3" max="3" width="13.28515625" customWidth="1"/>
    <col min="4" max="4" width="12.5703125" customWidth="1"/>
  </cols>
  <sheetData>
    <row r="1" spans="1:5" ht="30" customHeight="1">
      <c r="A1" s="1459" t="s">
        <v>800</v>
      </c>
      <c r="B1" s="1459"/>
      <c r="C1" s="1459"/>
      <c r="D1" s="1459"/>
    </row>
    <row r="2" spans="1:5">
      <c r="A2" s="1480" t="s">
        <v>995</v>
      </c>
      <c r="B2" s="1480"/>
      <c r="C2" s="1480"/>
      <c r="D2" s="1480"/>
    </row>
    <row r="3" spans="1:5" s="292" customFormat="1" ht="15.75" thickBot="1">
      <c r="A3" s="241"/>
      <c r="B3" s="242"/>
      <c r="D3" s="544"/>
    </row>
    <row r="4" spans="1:5">
      <c r="A4" s="1470"/>
      <c r="B4" s="1471"/>
      <c r="C4" s="1453" t="s">
        <v>979</v>
      </c>
      <c r="D4" s="1454"/>
      <c r="E4" s="1455"/>
    </row>
    <row r="5" spans="1:5" s="292" customFormat="1" ht="15.75" thickBot="1">
      <c r="A5" s="1472"/>
      <c r="B5" s="1473"/>
      <c r="C5" s="1456"/>
      <c r="D5" s="1457"/>
      <c r="E5" s="1458"/>
    </row>
    <row r="6" spans="1:5" ht="30.75" customHeight="1" thickBot="1">
      <c r="A6" s="66" t="s">
        <v>209</v>
      </c>
      <c r="B6" s="367" t="s">
        <v>880</v>
      </c>
      <c r="C6" s="1303" t="s">
        <v>881</v>
      </c>
      <c r="D6" s="1303" t="s">
        <v>855</v>
      </c>
    </row>
    <row r="7" spans="1:5">
      <c r="A7" s="67" t="s">
        <v>211</v>
      </c>
      <c r="B7" s="68"/>
      <c r="C7" s="529"/>
      <c r="D7" s="529"/>
    </row>
    <row r="8" spans="1:5">
      <c r="A8" s="69" t="s">
        <v>212</v>
      </c>
      <c r="B8" s="70"/>
      <c r="C8" s="530"/>
      <c r="D8" s="530"/>
    </row>
    <row r="9" spans="1:5" ht="22.5">
      <c r="A9" s="516" t="s">
        <v>317</v>
      </c>
      <c r="B9" s="72"/>
      <c r="C9" s="531">
        <v>1072000</v>
      </c>
      <c r="D9" s="531">
        <v>1072000</v>
      </c>
    </row>
    <row r="10" spans="1:5">
      <c r="A10" s="517" t="s">
        <v>495</v>
      </c>
      <c r="B10" s="72"/>
      <c r="C10" s="532">
        <v>1072000</v>
      </c>
      <c r="D10" s="532">
        <v>1072000</v>
      </c>
    </row>
    <row r="11" spans="1:5">
      <c r="A11" s="71" t="s">
        <v>215</v>
      </c>
      <c r="B11" s="72"/>
      <c r="C11" s="532"/>
      <c r="D11" s="532"/>
    </row>
    <row r="12" spans="1:5" ht="15.75" thickBot="1">
      <c r="A12" s="71" t="s">
        <v>216</v>
      </c>
      <c r="B12" s="72"/>
      <c r="C12" s="532"/>
      <c r="D12" s="532"/>
    </row>
    <row r="13" spans="1:5" ht="15.75" thickBot="1">
      <c r="A13" s="73" t="s">
        <v>217</v>
      </c>
      <c r="B13" s="74"/>
      <c r="C13" s="533">
        <f>C7+C9</f>
        <v>1072000</v>
      </c>
      <c r="D13" s="533">
        <f>D7+D9</f>
        <v>1072000</v>
      </c>
    </row>
    <row r="14" spans="1:5" ht="15.75" thickBot="1">
      <c r="A14" s="75"/>
      <c r="B14" s="75"/>
      <c r="C14" s="292"/>
      <c r="D14" s="292"/>
    </row>
    <row r="15" spans="1:5" ht="36.75" customHeight="1" thickBot="1">
      <c r="A15" s="66" t="s">
        <v>218</v>
      </c>
      <c r="B15" s="367" t="s">
        <v>880</v>
      </c>
      <c r="C15" s="367" t="s">
        <v>881</v>
      </c>
      <c r="D15" s="367" t="s">
        <v>855</v>
      </c>
    </row>
    <row r="16" spans="1:5">
      <c r="A16" s="67" t="s">
        <v>219</v>
      </c>
      <c r="B16" s="68"/>
      <c r="C16" s="529"/>
      <c r="D16" s="529"/>
    </row>
    <row r="17" spans="1:5">
      <c r="A17" s="76" t="s">
        <v>220</v>
      </c>
      <c r="B17" s="72"/>
      <c r="C17" s="532"/>
      <c r="D17" s="532"/>
    </row>
    <row r="18" spans="1:5">
      <c r="A18" s="71" t="s">
        <v>90</v>
      </c>
      <c r="B18" s="72"/>
      <c r="C18" s="532"/>
      <c r="D18" s="532"/>
    </row>
    <row r="19" spans="1:5" ht="15.75" thickBot="1">
      <c r="A19" s="71" t="s">
        <v>221</v>
      </c>
      <c r="B19" s="72"/>
      <c r="C19" s="532"/>
      <c r="D19" s="532"/>
    </row>
    <row r="20" spans="1:5" ht="15.75" thickBot="1">
      <c r="A20" s="73" t="s">
        <v>222</v>
      </c>
      <c r="B20" s="74">
        <f t="shared" ref="B20" si="0">SUM(B16:B19)</f>
        <v>0</v>
      </c>
      <c r="C20" s="533"/>
      <c r="D20" s="533"/>
    </row>
    <row r="21" spans="1:5" ht="15.75" thickBot="1">
      <c r="A21" s="65"/>
      <c r="B21" s="65"/>
    </row>
    <row r="22" spans="1:5">
      <c r="C22" s="1474" t="s">
        <v>980</v>
      </c>
      <c r="D22" s="1475"/>
      <c r="E22" s="1476"/>
    </row>
    <row r="23" spans="1:5" ht="15.75" thickBot="1">
      <c r="C23" s="1477"/>
      <c r="D23" s="1478"/>
      <c r="E23" s="1479"/>
    </row>
    <row r="24" spans="1:5" ht="36.75" thickBot="1">
      <c r="A24" s="66" t="s">
        <v>209</v>
      </c>
      <c r="B24" s="367" t="s">
        <v>880</v>
      </c>
      <c r="C24" s="1303" t="s">
        <v>881</v>
      </c>
      <c r="D24" s="1303" t="s">
        <v>855</v>
      </c>
    </row>
    <row r="25" spans="1:5">
      <c r="A25" s="67" t="s">
        <v>211</v>
      </c>
      <c r="B25" s="68"/>
      <c r="C25" s="529"/>
      <c r="D25" s="529"/>
    </row>
    <row r="26" spans="1:5">
      <c r="A26" s="69" t="s">
        <v>212</v>
      </c>
      <c r="B26" s="70"/>
      <c r="C26" s="530"/>
      <c r="D26" s="530"/>
    </row>
    <row r="27" spans="1:5" ht="22.5">
      <c r="A27" s="516" t="s">
        <v>315</v>
      </c>
      <c r="B27" s="72"/>
      <c r="C27" s="531">
        <v>1250000</v>
      </c>
      <c r="D27" s="531">
        <v>1250000</v>
      </c>
    </row>
    <row r="28" spans="1:5">
      <c r="A28" s="517" t="s">
        <v>495</v>
      </c>
      <c r="B28" s="72"/>
      <c r="C28" s="532">
        <v>1250000</v>
      </c>
      <c r="D28" s="532">
        <v>1250000</v>
      </c>
    </row>
    <row r="29" spans="1:5">
      <c r="A29" s="71" t="s">
        <v>215</v>
      </c>
      <c r="B29" s="72"/>
      <c r="C29" s="532"/>
      <c r="D29" s="532"/>
    </row>
    <row r="30" spans="1:5" ht="15.75" thickBot="1">
      <c r="A30" s="71" t="s">
        <v>216</v>
      </c>
      <c r="B30" s="72"/>
      <c r="C30" s="532"/>
      <c r="D30" s="532"/>
    </row>
    <row r="31" spans="1:5" ht="15.75" thickBot="1">
      <c r="A31" s="73" t="s">
        <v>217</v>
      </c>
      <c r="B31" s="74"/>
      <c r="C31" s="533">
        <f>C25+C27</f>
        <v>1250000</v>
      </c>
      <c r="D31" s="533">
        <f>D25+D27</f>
        <v>1250000</v>
      </c>
    </row>
    <row r="32" spans="1:5" ht="15.75" thickBot="1">
      <c r="A32" s="75"/>
      <c r="B32" s="75"/>
      <c r="C32" s="292"/>
      <c r="D32" s="292"/>
    </row>
    <row r="33" spans="1:4" ht="36.75" thickBot="1">
      <c r="A33" s="66" t="s">
        <v>218</v>
      </c>
      <c r="B33" s="367" t="s">
        <v>880</v>
      </c>
      <c r="C33" s="367" t="s">
        <v>881</v>
      </c>
      <c r="D33" s="367" t="s">
        <v>855</v>
      </c>
    </row>
    <row r="34" spans="1:4">
      <c r="A34" s="67" t="s">
        <v>219</v>
      </c>
      <c r="B34" s="68"/>
      <c r="C34" s="529"/>
      <c r="D34" s="529"/>
    </row>
    <row r="35" spans="1:4">
      <c r="A35" s="76" t="s">
        <v>220</v>
      </c>
      <c r="B35" s="72"/>
      <c r="C35" s="532"/>
      <c r="D35" s="532"/>
    </row>
    <row r="36" spans="1:4">
      <c r="A36" s="71" t="s">
        <v>90</v>
      </c>
      <c r="B36" s="72"/>
      <c r="C36" s="532">
        <v>1250000</v>
      </c>
      <c r="D36" s="532">
        <v>1250000</v>
      </c>
    </row>
    <row r="37" spans="1:4" ht="15.75" thickBot="1">
      <c r="A37" s="71" t="s">
        <v>221</v>
      </c>
      <c r="B37" s="72"/>
      <c r="C37" s="532"/>
      <c r="D37" s="532"/>
    </row>
    <row r="38" spans="1:4" ht="15.75" thickBot="1">
      <c r="A38" s="73" t="s">
        <v>222</v>
      </c>
      <c r="B38" s="74">
        <f t="shared" ref="B38" si="1">SUM(B34:B37)</f>
        <v>0</v>
      </c>
      <c r="C38" s="533">
        <f>SUM(C34:C37)</f>
        <v>1250000</v>
      </c>
      <c r="D38" s="533">
        <f>SUM(D34:D37)</f>
        <v>1250000</v>
      </c>
    </row>
  </sheetData>
  <mergeCells count="5">
    <mergeCell ref="A1:D1"/>
    <mergeCell ref="C4:E5"/>
    <mergeCell ref="A4:B5"/>
    <mergeCell ref="C22:E23"/>
    <mergeCell ref="A2:D2"/>
  </mergeCells>
  <conditionalFormatting sqref="B20 B13">
    <cfRule type="cellIs" dxfId="10" priority="22" stopIfTrue="1" operator="equal">
      <formula>0</formula>
    </cfRule>
  </conditionalFormatting>
  <conditionalFormatting sqref="C13">
    <cfRule type="cellIs" dxfId="9" priority="9" stopIfTrue="1" operator="equal">
      <formula>0</formula>
    </cfRule>
  </conditionalFormatting>
  <conditionalFormatting sqref="C20">
    <cfRule type="cellIs" dxfId="8" priority="8" stopIfTrue="1" operator="equal">
      <formula>0</formula>
    </cfRule>
  </conditionalFormatting>
  <conditionalFormatting sqref="D13">
    <cfRule type="cellIs" dxfId="7" priority="7" stopIfTrue="1" operator="equal">
      <formula>0</formula>
    </cfRule>
  </conditionalFormatting>
  <conditionalFormatting sqref="D20">
    <cfRule type="cellIs" dxfId="6" priority="6" stopIfTrue="1" operator="equal">
      <formula>0</formula>
    </cfRule>
  </conditionalFormatting>
  <conditionalFormatting sqref="B38 B31">
    <cfRule type="cellIs" dxfId="5" priority="5" stopIfTrue="1" operator="equal">
      <formula>0</formula>
    </cfRule>
  </conditionalFormatting>
  <conditionalFormatting sqref="C31">
    <cfRule type="cellIs" dxfId="4" priority="4" stopIfTrue="1" operator="equal">
      <formula>0</formula>
    </cfRule>
  </conditionalFormatting>
  <conditionalFormatting sqref="C38:D38">
    <cfRule type="cellIs" dxfId="3" priority="3" stopIfTrue="1" operator="equal">
      <formula>0</formula>
    </cfRule>
  </conditionalFormatting>
  <conditionalFormatting sqref="D31">
    <cfRule type="cellIs" dxfId="2" priority="2" stopIfTrue="1" operator="equal">
      <formula>0</formula>
    </cfRule>
  </conditionalFormatting>
  <conditionalFormatting sqref="D38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2:L615"/>
  <sheetViews>
    <sheetView topLeftCell="A172" workbookViewId="0">
      <selection activeCell="C157" sqref="C157:F157"/>
    </sheetView>
  </sheetViews>
  <sheetFormatPr defaultRowHeight="15"/>
  <cols>
    <col min="1" max="1" width="7.28515625" customWidth="1"/>
    <col min="2" max="2" width="56.85546875" customWidth="1"/>
    <col min="3" max="3" width="13.28515625" style="292" customWidth="1"/>
    <col min="4" max="4" width="14" style="292" customWidth="1"/>
    <col min="5" max="5" width="14.140625" style="292" customWidth="1"/>
    <col min="6" max="6" width="8.42578125" customWidth="1"/>
    <col min="7" max="7" width="11.7109375" customWidth="1"/>
  </cols>
  <sheetData>
    <row r="2" spans="1:6" ht="30.75" customHeight="1">
      <c r="A2" s="1482" t="s">
        <v>867</v>
      </c>
      <c r="B2" s="1482"/>
      <c r="C2" s="1482"/>
      <c r="D2" s="1482"/>
      <c r="E2" s="1482"/>
      <c r="F2" s="1482"/>
    </row>
    <row r="3" spans="1:6" ht="16.5" thickBot="1">
      <c r="A3" s="1"/>
      <c r="B3" s="1"/>
      <c r="C3" s="1485" t="s">
        <v>996</v>
      </c>
      <c r="D3" s="1485"/>
      <c r="E3" s="1485"/>
      <c r="F3" s="1485"/>
    </row>
    <row r="4" spans="1:6">
      <c r="A4" s="232" t="s">
        <v>149</v>
      </c>
      <c r="B4" s="130" t="s">
        <v>786</v>
      </c>
      <c r="C4" s="353"/>
      <c r="D4" s="353"/>
      <c r="E4" s="353"/>
      <c r="F4" s="342" t="s">
        <v>304</v>
      </c>
    </row>
    <row r="5" spans="1:6" ht="21.75" customHeight="1" thickBot="1">
      <c r="A5" s="233" t="s">
        <v>305</v>
      </c>
      <c r="B5" s="131" t="s">
        <v>306</v>
      </c>
      <c r="C5" s="354"/>
      <c r="D5" s="354"/>
      <c r="E5" s="354"/>
      <c r="F5" s="132">
        <v>1</v>
      </c>
    </row>
    <row r="6" spans="1:6" ht="19.5" customHeight="1" thickBot="1">
      <c r="A6" s="133"/>
      <c r="B6" s="133"/>
      <c r="C6" s="134"/>
      <c r="D6" s="134"/>
      <c r="E6" s="134"/>
      <c r="F6" s="134" t="s">
        <v>831</v>
      </c>
    </row>
    <row r="7" spans="1:6" ht="23.25" thickBot="1">
      <c r="A7" s="125" t="s">
        <v>308</v>
      </c>
      <c r="B7" s="135" t="s">
        <v>309</v>
      </c>
      <c r="C7" s="913" t="s">
        <v>853</v>
      </c>
      <c r="D7" s="913" t="s">
        <v>854</v>
      </c>
      <c r="E7" s="913" t="s">
        <v>855</v>
      </c>
      <c r="F7" s="308" t="s">
        <v>557</v>
      </c>
    </row>
    <row r="8" spans="1:6" ht="15.75" customHeight="1" thickBot="1">
      <c r="A8" s="110">
        <v>1</v>
      </c>
      <c r="B8" s="111">
        <v>2</v>
      </c>
      <c r="C8" s="111">
        <v>3</v>
      </c>
      <c r="D8" s="111">
        <v>4</v>
      </c>
      <c r="E8" s="352">
        <v>5</v>
      </c>
      <c r="F8" s="112">
        <v>6</v>
      </c>
    </row>
    <row r="9" spans="1:6" ht="15.75" customHeight="1" thickBot="1">
      <c r="A9" s="136"/>
      <c r="B9" s="137" t="s">
        <v>147</v>
      </c>
      <c r="C9" s="121"/>
      <c r="D9" s="121"/>
      <c r="E9" s="121"/>
      <c r="F9" s="138"/>
    </row>
    <row r="10" spans="1:6" ht="15.75" customHeight="1" thickBot="1">
      <c r="A10" s="390" t="s">
        <v>0</v>
      </c>
      <c r="B10" s="391" t="s">
        <v>353</v>
      </c>
      <c r="C10" s="351">
        <f t="shared" ref="C10" si="0">C11+C28+C36+C48</f>
        <v>315373408</v>
      </c>
      <c r="D10" s="351">
        <f t="shared" ref="D10:E10" si="1">D11+D28+D36+D48</f>
        <v>292254035</v>
      </c>
      <c r="E10" s="351">
        <f t="shared" si="1"/>
        <v>292571868</v>
      </c>
      <c r="F10" s="437">
        <f>E10/D10*100</f>
        <v>100.10875230516491</v>
      </c>
    </row>
    <row r="11" spans="1:6" ht="15.75" customHeight="1" thickBot="1">
      <c r="A11" s="371" t="s">
        <v>3</v>
      </c>
      <c r="B11" s="370" t="s">
        <v>437</v>
      </c>
      <c r="C11" s="325">
        <f t="shared" ref="C11" si="2">SUM(C12:C20)</f>
        <v>172746208</v>
      </c>
      <c r="D11" s="325">
        <f t="shared" ref="D11:E11" si="3">SUM(D12:D20)</f>
        <v>183628235</v>
      </c>
      <c r="E11" s="325">
        <f t="shared" si="3"/>
        <v>183628235</v>
      </c>
      <c r="F11" s="438">
        <f>E11/D11*100</f>
        <v>100</v>
      </c>
    </row>
    <row r="12" spans="1:6" s="292" customFormat="1" ht="15.75" customHeight="1">
      <c r="A12" s="225" t="s">
        <v>438</v>
      </c>
      <c r="B12" s="397" t="s">
        <v>226</v>
      </c>
      <c r="C12" s="398">
        <v>70524231</v>
      </c>
      <c r="D12" s="398">
        <v>70575349</v>
      </c>
      <c r="E12" s="398">
        <v>70575349</v>
      </c>
      <c r="F12" s="492">
        <f>E12/D12*100</f>
        <v>100</v>
      </c>
    </row>
    <row r="13" spans="1:6" s="292" customFormat="1" ht="15.75" customHeight="1">
      <c r="A13" s="145" t="s">
        <v>439</v>
      </c>
      <c r="B13" s="399" t="s">
        <v>480</v>
      </c>
      <c r="C13" s="400">
        <v>42489600</v>
      </c>
      <c r="D13" s="400">
        <v>47415133</v>
      </c>
      <c r="E13" s="400">
        <v>47415133</v>
      </c>
      <c r="F13" s="493">
        <f>E13/D13*100</f>
        <v>100</v>
      </c>
    </row>
    <row r="14" spans="1:6" s="292" customFormat="1" ht="15.75" customHeight="1">
      <c r="A14" s="145" t="s">
        <v>440</v>
      </c>
      <c r="B14" s="399" t="s">
        <v>6</v>
      </c>
      <c r="C14" s="400">
        <v>43621357</v>
      </c>
      <c r="D14" s="400">
        <v>43532923</v>
      </c>
      <c r="E14" s="400">
        <v>43532923</v>
      </c>
      <c r="F14" s="493">
        <f t="shared" ref="F14:F20" si="4">E14/D14*100</f>
        <v>100</v>
      </c>
    </row>
    <row r="15" spans="1:6" s="292" customFormat="1" ht="15.75" customHeight="1">
      <c r="A15" s="145" t="s">
        <v>441</v>
      </c>
      <c r="B15" s="399" t="s">
        <v>46</v>
      </c>
      <c r="C15" s="400">
        <v>2858020</v>
      </c>
      <c r="D15" s="400">
        <v>3024938</v>
      </c>
      <c r="E15" s="400">
        <v>3024938</v>
      </c>
      <c r="F15" s="493">
        <f t="shared" si="4"/>
        <v>100</v>
      </c>
    </row>
    <row r="16" spans="1:6" s="292" customFormat="1" ht="15.75" customHeight="1">
      <c r="A16" s="145" t="s">
        <v>442</v>
      </c>
      <c r="B16" s="399" t="s">
        <v>48</v>
      </c>
      <c r="C16" s="400"/>
      <c r="D16" s="400">
        <v>3259582</v>
      </c>
      <c r="E16" s="400">
        <v>3259582</v>
      </c>
      <c r="F16" s="493">
        <f t="shared" si="4"/>
        <v>100</v>
      </c>
    </row>
    <row r="17" spans="1:12" s="292" customFormat="1" ht="15.75" customHeight="1">
      <c r="A17" s="145" t="s">
        <v>470</v>
      </c>
      <c r="B17" s="401" t="s">
        <v>554</v>
      </c>
      <c r="C17" s="402"/>
      <c r="D17" s="402"/>
      <c r="E17" s="539"/>
      <c r="F17" s="493"/>
    </row>
    <row r="18" spans="1:12" ht="15.75" customHeight="1">
      <c r="A18" s="225" t="s">
        <v>475</v>
      </c>
      <c r="B18" s="3" t="s">
        <v>51</v>
      </c>
      <c r="C18" s="25"/>
      <c r="D18" s="25">
        <v>0</v>
      </c>
      <c r="E18" s="521">
        <v>0</v>
      </c>
      <c r="F18" s="493"/>
    </row>
    <row r="19" spans="1:12" ht="15.75" customHeight="1">
      <c r="A19" s="221" t="s">
        <v>477</v>
      </c>
      <c r="B19" s="5" t="s">
        <v>314</v>
      </c>
      <c r="C19" s="26"/>
      <c r="D19" s="26"/>
      <c r="E19" s="29"/>
      <c r="F19" s="493"/>
    </row>
    <row r="20" spans="1:12" ht="15.75" customHeight="1">
      <c r="A20" s="221" t="s">
        <v>482</v>
      </c>
      <c r="B20" s="5" t="s">
        <v>315</v>
      </c>
      <c r="C20" s="26">
        <v>13253000</v>
      </c>
      <c r="D20" s="26">
        <v>15820310</v>
      </c>
      <c r="E20" s="26">
        <f>SUM(E21:E27)</f>
        <v>15820310</v>
      </c>
      <c r="F20" s="493">
        <f t="shared" si="4"/>
        <v>100</v>
      </c>
    </row>
    <row r="21" spans="1:12" ht="15.75" customHeight="1">
      <c r="A21" s="145" t="s">
        <v>483</v>
      </c>
      <c r="B21" s="88" t="s">
        <v>316</v>
      </c>
      <c r="C21" s="26"/>
      <c r="D21" s="26">
        <v>0</v>
      </c>
      <c r="E21" s="29">
        <v>0</v>
      </c>
      <c r="F21" s="493"/>
    </row>
    <row r="22" spans="1:12" ht="15.75" customHeight="1">
      <c r="A22" s="146" t="s">
        <v>484</v>
      </c>
      <c r="B22" s="372" t="s">
        <v>435</v>
      </c>
      <c r="C22" s="26">
        <v>0</v>
      </c>
      <c r="D22" s="26">
        <v>9374800</v>
      </c>
      <c r="E22" s="29">
        <v>9374800</v>
      </c>
      <c r="F22" s="493"/>
    </row>
    <row r="23" spans="1:12" ht="15.75" customHeight="1">
      <c r="A23" s="225" t="s">
        <v>485</v>
      </c>
      <c r="B23" s="372" t="s">
        <v>479</v>
      </c>
      <c r="C23" s="32">
        <v>0</v>
      </c>
      <c r="D23" s="32">
        <v>3048948</v>
      </c>
      <c r="E23" s="540">
        <v>3048948</v>
      </c>
      <c r="F23" s="493"/>
    </row>
    <row r="24" spans="1:12" ht="15.75" customHeight="1">
      <c r="A24" s="221" t="s">
        <v>486</v>
      </c>
      <c r="B24" s="372" t="s">
        <v>476</v>
      </c>
      <c r="C24" s="32"/>
      <c r="D24" s="32">
        <v>0</v>
      </c>
      <c r="E24" s="540">
        <v>0</v>
      </c>
      <c r="F24" s="493"/>
    </row>
    <row r="25" spans="1:12" ht="15.75" customHeight="1">
      <c r="A25" s="221" t="s">
        <v>487</v>
      </c>
      <c r="B25" s="372" t="s">
        <v>478</v>
      </c>
      <c r="C25" s="32"/>
      <c r="D25" s="32"/>
      <c r="E25" s="540"/>
      <c r="F25" s="493"/>
    </row>
    <row r="26" spans="1:12" s="292" customFormat="1" ht="15.75" customHeight="1">
      <c r="A26" s="221" t="s">
        <v>488</v>
      </c>
      <c r="B26" s="372" t="s">
        <v>489</v>
      </c>
      <c r="C26" s="32"/>
      <c r="D26" s="32">
        <v>3396562</v>
      </c>
      <c r="E26" s="540">
        <v>3396562</v>
      </c>
      <c r="F26" s="493"/>
    </row>
    <row r="27" spans="1:12" s="292" customFormat="1" ht="15.75" customHeight="1" thickBot="1">
      <c r="A27" s="226" t="s">
        <v>490</v>
      </c>
      <c r="B27" s="395" t="s">
        <v>826</v>
      </c>
      <c r="C27" s="172">
        <v>0</v>
      </c>
      <c r="D27" s="172">
        <f>26910-20259-1143+1-13-1049+300-1028-1-508-896-121-119-2074</f>
        <v>0</v>
      </c>
      <c r="E27" s="540">
        <v>0</v>
      </c>
      <c r="F27" s="493"/>
      <c r="L27" s="292" t="s">
        <v>827</v>
      </c>
    </row>
    <row r="28" spans="1:12" ht="15.75" customHeight="1" thickBot="1">
      <c r="A28" s="371" t="s">
        <v>4</v>
      </c>
      <c r="B28" s="78" t="s">
        <v>152</v>
      </c>
      <c r="C28" s="315">
        <f t="shared" ref="C28" si="5">C29+C32+C33+C34+C35</f>
        <v>60636296</v>
      </c>
      <c r="D28" s="315">
        <f t="shared" ref="D28:E28" si="6">D29+D32+D33+D34+D35</f>
        <v>60636296</v>
      </c>
      <c r="E28" s="315">
        <f t="shared" si="6"/>
        <v>60400091</v>
      </c>
      <c r="F28" s="471">
        <f>E28/D28*100</f>
        <v>99.610456087225387</v>
      </c>
    </row>
    <row r="29" spans="1:12" s="292" customFormat="1" ht="15.75" customHeight="1">
      <c r="A29" s="7" t="s">
        <v>498</v>
      </c>
      <c r="B29" s="8" t="s">
        <v>60</v>
      </c>
      <c r="C29" s="161">
        <f t="shared" ref="C29" si="7">SUM(C30:C31)</f>
        <v>52281187</v>
      </c>
      <c r="D29" s="161">
        <f t="shared" ref="D29:E29" si="8">SUM(D30:D31)</f>
        <v>52281187</v>
      </c>
      <c r="E29" s="161">
        <f t="shared" si="8"/>
        <v>50947578</v>
      </c>
      <c r="F29" s="441">
        <f>E29/D29*100</f>
        <v>97.449160823376104</v>
      </c>
    </row>
    <row r="30" spans="1:12" s="292" customFormat="1" ht="15.75" customHeight="1">
      <c r="A30" s="4" t="s">
        <v>499</v>
      </c>
      <c r="B30" s="5" t="s">
        <v>61</v>
      </c>
      <c r="C30" s="158">
        <v>1823137</v>
      </c>
      <c r="D30" s="158">
        <v>1823137</v>
      </c>
      <c r="E30" s="162">
        <v>1868036</v>
      </c>
      <c r="F30" s="442">
        <f>E30/D30*100</f>
        <v>102.46273319010035</v>
      </c>
      <c r="K30" s="292" t="s">
        <v>827</v>
      </c>
    </row>
    <row r="31" spans="1:12" s="292" customFormat="1" ht="15.75" customHeight="1">
      <c r="A31" s="4" t="s">
        <v>500</v>
      </c>
      <c r="B31" s="5" t="s">
        <v>62</v>
      </c>
      <c r="C31" s="158">
        <v>50458050</v>
      </c>
      <c r="D31" s="158">
        <v>50458050</v>
      </c>
      <c r="E31" s="162">
        <v>49079542</v>
      </c>
      <c r="F31" s="442">
        <f t="shared" ref="F31:F35" si="9">E31/D31*100</f>
        <v>97.268011744409463</v>
      </c>
    </row>
    <row r="32" spans="1:12" s="292" customFormat="1" ht="15.75" customHeight="1">
      <c r="A32" s="4" t="s">
        <v>501</v>
      </c>
      <c r="B32" s="5" t="s">
        <v>63</v>
      </c>
      <c r="C32" s="158">
        <v>6313570</v>
      </c>
      <c r="D32" s="158">
        <v>6313570</v>
      </c>
      <c r="E32" s="162">
        <v>6924344</v>
      </c>
      <c r="F32" s="442">
        <f t="shared" si="9"/>
        <v>109.67398793392644</v>
      </c>
    </row>
    <row r="33" spans="1:6" s="292" customFormat="1" ht="15.75" customHeight="1">
      <c r="A33" s="4" t="s">
        <v>502</v>
      </c>
      <c r="B33" s="5" t="s">
        <v>64</v>
      </c>
      <c r="C33" s="158"/>
      <c r="D33" s="158">
        <v>0</v>
      </c>
      <c r="E33" s="162">
        <v>0</v>
      </c>
      <c r="F33" s="442"/>
    </row>
    <row r="34" spans="1:6" s="292" customFormat="1" ht="15.75" customHeight="1">
      <c r="A34" s="4" t="s">
        <v>503</v>
      </c>
      <c r="B34" s="81" t="s">
        <v>425</v>
      </c>
      <c r="C34" s="158"/>
      <c r="D34" s="158"/>
      <c r="E34" s="162"/>
      <c r="F34" s="442"/>
    </row>
    <row r="35" spans="1:6" s="292" customFormat="1" ht="15.75" customHeight="1" thickBot="1">
      <c r="A35" s="6" t="s">
        <v>504</v>
      </c>
      <c r="B35" s="9" t="s">
        <v>65</v>
      </c>
      <c r="C35" s="158">
        <v>2041539</v>
      </c>
      <c r="D35" s="158">
        <v>2041539</v>
      </c>
      <c r="E35" s="162">
        <v>2528169</v>
      </c>
      <c r="F35" s="442">
        <f t="shared" si="9"/>
        <v>123.83642928202694</v>
      </c>
    </row>
    <row r="36" spans="1:6" ht="15.75" customHeight="1" thickBot="1">
      <c r="A36" s="371" t="s">
        <v>5</v>
      </c>
      <c r="B36" s="78" t="s">
        <v>353</v>
      </c>
      <c r="C36" s="315">
        <f t="shared" ref="C36" si="10">SUM(C37:C47)</f>
        <v>81990904</v>
      </c>
      <c r="D36" s="315">
        <f t="shared" ref="D36:E36" si="11">SUM(D37:D47)</f>
        <v>47989504</v>
      </c>
      <c r="E36" s="315">
        <f t="shared" si="11"/>
        <v>48543542</v>
      </c>
      <c r="F36" s="471">
        <f>E36/D36*100</f>
        <v>101.15449828362469</v>
      </c>
    </row>
    <row r="37" spans="1:6" ht="15.75" customHeight="1">
      <c r="A37" s="146" t="s">
        <v>443</v>
      </c>
      <c r="B37" s="3" t="s">
        <v>66</v>
      </c>
      <c r="C37" s="25">
        <v>0</v>
      </c>
      <c r="D37" s="25">
        <v>0</v>
      </c>
      <c r="E37" s="521">
        <v>0</v>
      </c>
      <c r="F37" s="472">
        <v>0</v>
      </c>
    </row>
    <row r="38" spans="1:6" ht="15.75" customHeight="1">
      <c r="A38" s="146" t="s">
        <v>444</v>
      </c>
      <c r="B38" s="5" t="s">
        <v>67</v>
      </c>
      <c r="C38" s="25">
        <v>60771749</v>
      </c>
      <c r="D38" s="25">
        <v>32375097</v>
      </c>
      <c r="E38" s="521">
        <v>32374914</v>
      </c>
      <c r="F38" s="473">
        <f>E38/D38*100</f>
        <v>99.999434750728312</v>
      </c>
    </row>
    <row r="39" spans="1:6" s="292" customFormat="1" ht="15.75" customHeight="1">
      <c r="A39" s="146" t="s">
        <v>445</v>
      </c>
      <c r="B39" s="5" t="s">
        <v>227</v>
      </c>
      <c r="C39" s="25">
        <v>506541</v>
      </c>
      <c r="D39" s="25">
        <v>506541</v>
      </c>
      <c r="E39" s="521">
        <v>903183</v>
      </c>
      <c r="F39" s="473">
        <f t="shared" ref="F39:F47" si="12">E39/D39*100</f>
        <v>178.30402672241735</v>
      </c>
    </row>
    <row r="40" spans="1:6" s="292" customFormat="1" ht="15.75" customHeight="1">
      <c r="A40" s="146" t="s">
        <v>446</v>
      </c>
      <c r="B40" s="5" t="s">
        <v>69</v>
      </c>
      <c r="C40" s="25">
        <v>0</v>
      </c>
      <c r="D40" s="25">
        <v>282131</v>
      </c>
      <c r="E40" s="521">
        <v>274011</v>
      </c>
      <c r="F40" s="473">
        <f t="shared" si="12"/>
        <v>97.12190436357578</v>
      </c>
    </row>
    <row r="41" spans="1:6" ht="15.75" customHeight="1">
      <c r="A41" s="146" t="s">
        <v>447</v>
      </c>
      <c r="B41" s="5" t="s">
        <v>14</v>
      </c>
      <c r="C41" s="25">
        <v>3281477</v>
      </c>
      <c r="D41" s="25">
        <v>3865604</v>
      </c>
      <c r="E41" s="521">
        <v>3865604</v>
      </c>
      <c r="F41" s="473">
        <f t="shared" si="12"/>
        <v>100</v>
      </c>
    </row>
    <row r="42" spans="1:6" ht="15.75" customHeight="1">
      <c r="A42" s="146" t="s">
        <v>448</v>
      </c>
      <c r="B42" s="5" t="s">
        <v>16</v>
      </c>
      <c r="C42" s="25">
        <v>17431137</v>
      </c>
      <c r="D42" s="25">
        <v>10531137</v>
      </c>
      <c r="E42" s="521">
        <v>10440186</v>
      </c>
      <c r="F42" s="473">
        <f t="shared" si="12"/>
        <v>99.136361059589291</v>
      </c>
    </row>
    <row r="43" spans="1:6" ht="15.75" customHeight="1">
      <c r="A43" s="146" t="s">
        <v>449</v>
      </c>
      <c r="B43" s="5" t="s">
        <v>313</v>
      </c>
      <c r="C43" s="25">
        <v>0</v>
      </c>
      <c r="D43" s="25">
        <v>0</v>
      </c>
      <c r="E43" s="521">
        <v>0</v>
      </c>
      <c r="F43" s="473">
        <v>0</v>
      </c>
    </row>
    <row r="44" spans="1:6" ht="15.75" customHeight="1">
      <c r="A44" s="146" t="s">
        <v>450</v>
      </c>
      <c r="B44" s="5" t="s">
        <v>228</v>
      </c>
      <c r="C44" s="25">
        <v>0</v>
      </c>
      <c r="D44" s="25">
        <v>780</v>
      </c>
      <c r="E44" s="521">
        <v>780</v>
      </c>
      <c r="F44" s="473"/>
    </row>
    <row r="45" spans="1:6" ht="15.75" customHeight="1">
      <c r="A45" s="146" t="s">
        <v>451</v>
      </c>
      <c r="B45" s="5" t="s">
        <v>70</v>
      </c>
      <c r="C45" s="25"/>
      <c r="D45" s="25">
        <v>0</v>
      </c>
      <c r="E45" s="521">
        <v>0</v>
      </c>
      <c r="F45" s="473">
        <v>0</v>
      </c>
    </row>
    <row r="46" spans="1:6" s="292" customFormat="1" ht="15.75" customHeight="1">
      <c r="A46" s="146" t="s">
        <v>452</v>
      </c>
      <c r="B46" s="88" t="s">
        <v>555</v>
      </c>
      <c r="C46" s="25"/>
      <c r="D46" s="25">
        <v>112627</v>
      </c>
      <c r="E46" s="521">
        <v>112627</v>
      </c>
      <c r="F46" s="473">
        <v>0</v>
      </c>
    </row>
    <row r="47" spans="1:6" ht="15.75" customHeight="1" thickBot="1">
      <c r="A47" s="225" t="s">
        <v>556</v>
      </c>
      <c r="B47" s="88" t="s">
        <v>19</v>
      </c>
      <c r="C47" s="41">
        <v>0</v>
      </c>
      <c r="D47" s="41">
        <v>315587</v>
      </c>
      <c r="E47" s="97">
        <v>572237</v>
      </c>
      <c r="F47" s="478">
        <f t="shared" si="12"/>
        <v>181.3246426500458</v>
      </c>
    </row>
    <row r="48" spans="1:6" ht="15.75" customHeight="1" thickBot="1">
      <c r="A48" s="371" t="s">
        <v>45</v>
      </c>
      <c r="B48" s="78" t="s">
        <v>27</v>
      </c>
      <c r="C48" s="315">
        <f t="shared" ref="C48" si="13">C49+C50</f>
        <v>0</v>
      </c>
      <c r="D48" s="315">
        <f t="shared" ref="D48:E48" si="14">D49+D50</f>
        <v>0</v>
      </c>
      <c r="E48" s="315">
        <f t="shared" si="14"/>
        <v>0</v>
      </c>
      <c r="F48" s="475"/>
    </row>
    <row r="49" spans="1:6" s="292" customFormat="1" ht="15.75" customHeight="1">
      <c r="A49" s="225" t="s">
        <v>505</v>
      </c>
      <c r="B49" s="92" t="s">
        <v>52</v>
      </c>
      <c r="C49" s="41">
        <v>0</v>
      </c>
      <c r="D49" s="41">
        <v>0</v>
      </c>
      <c r="E49" s="97">
        <v>0</v>
      </c>
      <c r="F49" s="472"/>
    </row>
    <row r="50" spans="1:6" s="292" customFormat="1" ht="15.75" customHeight="1" thickBot="1">
      <c r="A50" s="226" t="s">
        <v>506</v>
      </c>
      <c r="B50" s="9" t="s">
        <v>78</v>
      </c>
      <c r="C50" s="172"/>
      <c r="D50" s="172">
        <v>0</v>
      </c>
      <c r="E50" s="524">
        <v>0</v>
      </c>
      <c r="F50" s="473">
        <v>0</v>
      </c>
    </row>
    <row r="51" spans="1:6" s="292" customFormat="1" ht="15.75" customHeight="1" thickBot="1">
      <c r="A51" s="229" t="s">
        <v>1</v>
      </c>
      <c r="B51" s="392" t="s">
        <v>436</v>
      </c>
      <c r="C51" s="376">
        <f t="shared" ref="C51" si="15">C52+C61+C66</f>
        <v>190008907</v>
      </c>
      <c r="D51" s="376">
        <f>D52+D61+D66</f>
        <v>619191352</v>
      </c>
      <c r="E51" s="376">
        <f>E52+E61+E66</f>
        <v>619191352</v>
      </c>
      <c r="F51" s="474">
        <f>E51/D51*100</f>
        <v>100</v>
      </c>
    </row>
    <row r="52" spans="1:6" s="292" customFormat="1" ht="15.75" customHeight="1" thickBot="1">
      <c r="A52" s="371" t="s">
        <v>50</v>
      </c>
      <c r="B52" s="78" t="s">
        <v>466</v>
      </c>
      <c r="C52" s="315">
        <f t="shared" ref="C52" si="16">SUM(C53:C56)</f>
        <v>190008907</v>
      </c>
      <c r="D52" s="315">
        <f t="shared" ref="D52:E52" si="17">SUM(D53:D56)</f>
        <v>617304298</v>
      </c>
      <c r="E52" s="315">
        <f t="shared" si="17"/>
        <v>617304298</v>
      </c>
      <c r="F52" s="475">
        <f>E52/D52*100</f>
        <v>100</v>
      </c>
    </row>
    <row r="53" spans="1:6" s="292" customFormat="1" ht="15.75" customHeight="1">
      <c r="A53" s="225" t="s">
        <v>492</v>
      </c>
      <c r="B53" s="92" t="s">
        <v>58</v>
      </c>
      <c r="C53" s="41">
        <v>15000000</v>
      </c>
      <c r="D53" s="41">
        <v>36408947</v>
      </c>
      <c r="E53" s="97">
        <v>36408947</v>
      </c>
      <c r="F53" s="473">
        <f t="shared" ref="F53" si="18">E53/D53*100</f>
        <v>100</v>
      </c>
    </row>
    <row r="54" spans="1:6" s="292" customFormat="1" ht="15.75" customHeight="1">
      <c r="A54" s="145" t="s">
        <v>454</v>
      </c>
      <c r="B54" s="5" t="s">
        <v>493</v>
      </c>
      <c r="C54" s="26">
        <v>0</v>
      </c>
      <c r="D54" s="26">
        <v>0</v>
      </c>
      <c r="E54" s="29"/>
      <c r="F54" s="473">
        <v>0</v>
      </c>
    </row>
    <row r="55" spans="1:6" s="292" customFormat="1" ht="15.75" customHeight="1">
      <c r="A55" s="145" t="s">
        <v>455</v>
      </c>
      <c r="B55" s="5" t="s">
        <v>59</v>
      </c>
      <c r="C55" s="41"/>
      <c r="D55" s="41"/>
      <c r="E55" s="97"/>
      <c r="F55" s="473"/>
    </row>
    <row r="56" spans="1:6" ht="15.75" customHeight="1">
      <c r="A56" s="145" t="s">
        <v>472</v>
      </c>
      <c r="B56" s="5" t="s">
        <v>317</v>
      </c>
      <c r="C56" s="26">
        <f>SUM(C57:C60)</f>
        <v>175008907</v>
      </c>
      <c r="D56" s="26">
        <v>580895351</v>
      </c>
      <c r="E56" s="26">
        <v>580895351</v>
      </c>
      <c r="F56" s="473">
        <f t="shared" ref="F56" si="19">E56/D56*100</f>
        <v>100</v>
      </c>
    </row>
    <row r="57" spans="1:6" ht="15.75" customHeight="1">
      <c r="A57" s="221" t="s">
        <v>494</v>
      </c>
      <c r="B57" s="222" t="s">
        <v>318</v>
      </c>
      <c r="C57" s="32">
        <v>175008907</v>
      </c>
      <c r="D57" s="32">
        <v>0</v>
      </c>
      <c r="E57" s="540">
        <v>0</v>
      </c>
      <c r="F57" s="473">
        <v>0</v>
      </c>
    </row>
    <row r="58" spans="1:6" ht="15.75" customHeight="1">
      <c r="A58" s="221" t="s">
        <v>496</v>
      </c>
      <c r="B58" s="372" t="s">
        <v>471</v>
      </c>
      <c r="C58" s="32">
        <v>0</v>
      </c>
      <c r="D58" s="32">
        <v>0</v>
      </c>
      <c r="E58" s="540">
        <v>0</v>
      </c>
      <c r="F58" s="473">
        <v>0</v>
      </c>
    </row>
    <row r="59" spans="1:6" s="292" customFormat="1" ht="15.75" customHeight="1">
      <c r="A59" s="221" t="s">
        <v>552</v>
      </c>
      <c r="B59" s="372" t="s">
        <v>495</v>
      </c>
      <c r="C59" s="32">
        <v>0</v>
      </c>
      <c r="D59" s="32">
        <v>0</v>
      </c>
      <c r="E59" s="540">
        <v>0</v>
      </c>
      <c r="F59" s="473">
        <v>0</v>
      </c>
    </row>
    <row r="60" spans="1:6" s="292" customFormat="1" ht="15.75" customHeight="1" thickBot="1">
      <c r="A60" s="226" t="s">
        <v>553</v>
      </c>
      <c r="B60" s="395" t="s">
        <v>497</v>
      </c>
      <c r="C60" s="172">
        <v>0</v>
      </c>
      <c r="D60" s="172">
        <v>0</v>
      </c>
      <c r="E60" s="540">
        <v>0</v>
      </c>
      <c r="F60" s="473">
        <v>0</v>
      </c>
    </row>
    <row r="61" spans="1:6" ht="15.75" customHeight="1" thickBot="1">
      <c r="A61" s="371" t="s">
        <v>54</v>
      </c>
      <c r="B61" s="373" t="s">
        <v>436</v>
      </c>
      <c r="C61" s="33">
        <f t="shared" ref="C61" si="20">SUM(C62:C64)</f>
        <v>0</v>
      </c>
      <c r="D61" s="33">
        <f>SUM(D62:D65)</f>
        <v>1816589</v>
      </c>
      <c r="E61" s="33">
        <f>SUM(E62:E65)</f>
        <v>1816589</v>
      </c>
      <c r="F61" s="438">
        <f>E61/D61*100</f>
        <v>100</v>
      </c>
    </row>
    <row r="62" spans="1:6" ht="15.75" customHeight="1">
      <c r="A62" s="146" t="s">
        <v>456</v>
      </c>
      <c r="B62" s="384" t="s">
        <v>22</v>
      </c>
      <c r="C62" s="25"/>
      <c r="D62" s="25"/>
      <c r="E62" s="521">
        <v>0</v>
      </c>
      <c r="F62" s="477"/>
    </row>
    <row r="63" spans="1:6" ht="15.75" customHeight="1">
      <c r="A63" s="145" t="s">
        <v>457</v>
      </c>
      <c r="B63" s="11" t="s">
        <v>24</v>
      </c>
      <c r="C63" s="41">
        <v>0</v>
      </c>
      <c r="D63" s="41">
        <v>1761668</v>
      </c>
      <c r="E63" s="97">
        <v>1761668</v>
      </c>
      <c r="F63" s="476">
        <f>E63/D63*100</f>
        <v>100</v>
      </c>
    </row>
    <row r="64" spans="1:6" s="292" customFormat="1" ht="15.75" customHeight="1">
      <c r="A64" s="221" t="s">
        <v>458</v>
      </c>
      <c r="B64" s="385" t="s">
        <v>229</v>
      </c>
      <c r="C64" s="366">
        <v>0</v>
      </c>
      <c r="D64" s="366">
        <v>54921</v>
      </c>
      <c r="E64" s="540">
        <v>54921</v>
      </c>
      <c r="F64" s="478"/>
    </row>
    <row r="65" spans="1:6" s="292" customFormat="1" ht="15.75" customHeight="1" thickBot="1">
      <c r="A65" s="221" t="s">
        <v>535</v>
      </c>
      <c r="B65" s="385" t="s">
        <v>560</v>
      </c>
      <c r="C65" s="366"/>
      <c r="D65" s="366"/>
      <c r="E65" s="540"/>
      <c r="F65" s="478"/>
    </row>
    <row r="66" spans="1:6" ht="15.75" customHeight="1" thickBot="1">
      <c r="A66" s="371" t="s">
        <v>53</v>
      </c>
      <c r="B66" s="373" t="s">
        <v>319</v>
      </c>
      <c r="C66" s="315">
        <f t="shared" ref="C66" si="21">SUM(C67:C68)</f>
        <v>0</v>
      </c>
      <c r="D66" s="315">
        <f t="shared" ref="D66:E66" si="22">SUM(D67:D68)</f>
        <v>70465</v>
      </c>
      <c r="E66" s="315">
        <f t="shared" si="22"/>
        <v>70465</v>
      </c>
      <c r="F66" s="471">
        <v>0</v>
      </c>
    </row>
    <row r="67" spans="1:6" s="292" customFormat="1" ht="15.75" customHeight="1" thickBot="1">
      <c r="A67" s="225" t="s">
        <v>507</v>
      </c>
      <c r="B67" s="406" t="s">
        <v>493</v>
      </c>
      <c r="C67" s="41">
        <v>0</v>
      </c>
      <c r="D67" s="41">
        <v>70465</v>
      </c>
      <c r="E67" s="97">
        <v>70465</v>
      </c>
      <c r="F67" s="471">
        <v>0</v>
      </c>
    </row>
    <row r="68" spans="1:6" s="292" customFormat="1" ht="15.75" customHeight="1" thickBot="1">
      <c r="A68" s="226" t="s">
        <v>508</v>
      </c>
      <c r="B68" s="407" t="s">
        <v>80</v>
      </c>
      <c r="C68" s="172"/>
      <c r="D68" s="172">
        <v>0</v>
      </c>
      <c r="E68" s="524"/>
      <c r="F68" s="471">
        <v>0</v>
      </c>
    </row>
    <row r="69" spans="1:6" ht="25.5" customHeight="1" thickBot="1">
      <c r="A69" s="408" t="s">
        <v>2</v>
      </c>
      <c r="B69" s="409" t="s">
        <v>539</v>
      </c>
      <c r="C69" s="410">
        <f>C51+C10</f>
        <v>505382315</v>
      </c>
      <c r="D69" s="410">
        <f>D51+D10</f>
        <v>911445387</v>
      </c>
      <c r="E69" s="410">
        <f>E51+E10</f>
        <v>911763220</v>
      </c>
      <c r="F69" s="479">
        <f>E69/D69*100</f>
        <v>100.0348713158828</v>
      </c>
    </row>
    <row r="70" spans="1:6" ht="15.75" customHeight="1" thickBot="1">
      <c r="A70" s="116" t="s">
        <v>12</v>
      </c>
      <c r="B70" s="82" t="s">
        <v>509</v>
      </c>
      <c r="C70" s="156">
        <f t="shared" ref="C70" si="23">SUM(C71:C73)</f>
        <v>0</v>
      </c>
      <c r="D70" s="156">
        <f t="shared" ref="D70" si="24">SUM(D71:D73)</f>
        <v>0</v>
      </c>
      <c r="E70" s="164"/>
      <c r="F70" s="480"/>
    </row>
    <row r="71" spans="1:6" ht="15.75" customHeight="1">
      <c r="A71" s="113" t="s">
        <v>13</v>
      </c>
      <c r="B71" s="79" t="s">
        <v>230</v>
      </c>
      <c r="C71" s="158"/>
      <c r="D71" s="158"/>
      <c r="E71" s="162"/>
      <c r="F71" s="481"/>
    </row>
    <row r="72" spans="1:6" ht="15.75" customHeight="1">
      <c r="A72" s="113" t="s">
        <v>15</v>
      </c>
      <c r="B72" s="80" t="s">
        <v>231</v>
      </c>
      <c r="C72" s="158"/>
      <c r="D72" s="158"/>
      <c r="E72" s="162"/>
      <c r="F72" s="442"/>
    </row>
    <row r="73" spans="1:6" ht="15.75" customHeight="1" thickBot="1">
      <c r="A73" s="113" t="s">
        <v>17</v>
      </c>
      <c r="B73" s="83" t="s">
        <v>232</v>
      </c>
      <c r="C73" s="158"/>
      <c r="D73" s="158"/>
      <c r="E73" s="162"/>
      <c r="F73" s="481"/>
    </row>
    <row r="74" spans="1:6" ht="15.75" customHeight="1" thickBot="1">
      <c r="A74" s="116" t="s">
        <v>20</v>
      </c>
      <c r="B74" s="82" t="s">
        <v>510</v>
      </c>
      <c r="C74" s="156">
        <f t="shared" ref="C74" si="25">SUM(C75:C78)</f>
        <v>0</v>
      </c>
      <c r="D74" s="156">
        <f t="shared" ref="D74" si="26">SUM(D75:D78)</f>
        <v>0</v>
      </c>
      <c r="E74" s="164"/>
      <c r="F74" s="482">
        <f t="shared" ref="F74" si="27">SUM(F75:F78)</f>
        <v>0</v>
      </c>
    </row>
    <row r="75" spans="1:6" ht="15.75" customHeight="1">
      <c r="A75" s="113" t="s">
        <v>21</v>
      </c>
      <c r="B75" s="79" t="s">
        <v>233</v>
      </c>
      <c r="C75" s="158"/>
      <c r="D75" s="158"/>
      <c r="E75" s="162"/>
      <c r="F75" s="481"/>
    </row>
    <row r="76" spans="1:6" ht="15.75" customHeight="1">
      <c r="A76" s="113" t="s">
        <v>23</v>
      </c>
      <c r="B76" s="80" t="s">
        <v>81</v>
      </c>
      <c r="C76" s="158"/>
      <c r="D76" s="158"/>
      <c r="E76" s="162"/>
      <c r="F76" s="481"/>
    </row>
    <row r="77" spans="1:6" ht="15.75" customHeight="1">
      <c r="A77" s="113" t="s">
        <v>25</v>
      </c>
      <c r="B77" s="80" t="s">
        <v>234</v>
      </c>
      <c r="C77" s="158"/>
      <c r="D77" s="158"/>
      <c r="E77" s="162"/>
      <c r="F77" s="481"/>
    </row>
    <row r="78" spans="1:6" ht="15.75" customHeight="1" thickBot="1">
      <c r="A78" s="113" t="s">
        <v>68</v>
      </c>
      <c r="B78" s="81" t="s">
        <v>82</v>
      </c>
      <c r="C78" s="158"/>
      <c r="D78" s="158"/>
      <c r="E78" s="162"/>
      <c r="F78" s="481"/>
    </row>
    <row r="79" spans="1:6" ht="15.75" customHeight="1" thickBot="1">
      <c r="A79" s="116" t="s">
        <v>26</v>
      </c>
      <c r="B79" s="82" t="s">
        <v>543</v>
      </c>
      <c r="C79" s="156">
        <f t="shared" ref="C79" si="28">SUM(C80:C81)</f>
        <v>137282972</v>
      </c>
      <c r="D79" s="156">
        <f t="shared" ref="D79:E79" si="29">SUM(D80:D81)</f>
        <v>134458730</v>
      </c>
      <c r="E79" s="156">
        <f t="shared" si="29"/>
        <v>134458730</v>
      </c>
      <c r="F79" s="480">
        <f>E79/D79*100</f>
        <v>100</v>
      </c>
    </row>
    <row r="80" spans="1:6" ht="15.75" customHeight="1">
      <c r="A80" s="113" t="s">
        <v>71</v>
      </c>
      <c r="B80" s="79" t="s">
        <v>35</v>
      </c>
      <c r="C80" s="158">
        <v>137282972</v>
      </c>
      <c r="D80" s="158">
        <v>134458730</v>
      </c>
      <c r="E80" s="165">
        <v>134458730</v>
      </c>
      <c r="F80" s="491">
        <f>E80/D80*100</f>
        <v>100</v>
      </c>
    </row>
    <row r="81" spans="1:7" ht="15.75" customHeight="1" thickBot="1">
      <c r="A81" s="115" t="s">
        <v>72</v>
      </c>
      <c r="B81" s="81" t="s">
        <v>36</v>
      </c>
      <c r="C81" s="158"/>
      <c r="D81" s="158"/>
      <c r="E81" s="165"/>
      <c r="F81" s="483"/>
    </row>
    <row r="82" spans="1:7" ht="15.75" customHeight="1" thickBot="1">
      <c r="A82" s="116" t="s">
        <v>511</v>
      </c>
      <c r="B82" s="82" t="s">
        <v>544</v>
      </c>
      <c r="C82" s="156">
        <f t="shared" ref="C82" si="30">SUM(C83:C85)</f>
        <v>0</v>
      </c>
      <c r="D82" s="156">
        <f t="shared" ref="D82:E82" si="31">SUM(D83:D85)</f>
        <v>6227560</v>
      </c>
      <c r="E82" s="156">
        <f t="shared" si="31"/>
        <v>6227560</v>
      </c>
      <c r="F82" s="491">
        <f t="shared" ref="F82:F83" si="32">E82/D82*100</f>
        <v>100</v>
      </c>
    </row>
    <row r="83" spans="1:7" ht="15.75" customHeight="1">
      <c r="A83" s="113" t="s">
        <v>75</v>
      </c>
      <c r="B83" s="79" t="s">
        <v>38</v>
      </c>
      <c r="C83" s="158"/>
      <c r="D83" s="158">
        <v>6227560</v>
      </c>
      <c r="E83" s="162">
        <v>6227560</v>
      </c>
      <c r="F83" s="491">
        <f t="shared" si="32"/>
        <v>100</v>
      </c>
    </row>
    <row r="84" spans="1:7" ht="15.75" customHeight="1">
      <c r="A84" s="114" t="s">
        <v>76</v>
      </c>
      <c r="B84" s="80" t="s">
        <v>39</v>
      </c>
      <c r="C84" s="158"/>
      <c r="D84" s="158"/>
      <c r="E84" s="162"/>
      <c r="F84" s="481"/>
    </row>
    <row r="85" spans="1:7" ht="15.75" customHeight="1" thickBot="1">
      <c r="A85" s="115" t="s">
        <v>77</v>
      </c>
      <c r="B85" s="81" t="s">
        <v>40</v>
      </c>
      <c r="C85" s="158"/>
      <c r="D85" s="158">
        <v>0</v>
      </c>
      <c r="E85" s="162">
        <v>0</v>
      </c>
      <c r="F85" s="442"/>
    </row>
    <row r="86" spans="1:7" ht="15.75" customHeight="1" thickBot="1">
      <c r="A86" s="116" t="s">
        <v>512</v>
      </c>
      <c r="B86" s="82" t="s">
        <v>545</v>
      </c>
      <c r="C86" s="156">
        <f t="shared" ref="C86" si="33">SUM(C87:C90)</f>
        <v>0</v>
      </c>
      <c r="D86" s="156">
        <f t="shared" ref="D86" si="34">SUM(D87:D90)</f>
        <v>0</v>
      </c>
      <c r="E86" s="164"/>
      <c r="F86" s="482">
        <f t="shared" ref="F86" si="35">SUM(F87:F90)</f>
        <v>0</v>
      </c>
    </row>
    <row r="87" spans="1:7" ht="15.75" customHeight="1">
      <c r="A87" s="117" t="s">
        <v>513</v>
      </c>
      <c r="B87" s="79" t="s">
        <v>238</v>
      </c>
      <c r="C87" s="158"/>
      <c r="D87" s="158"/>
      <c r="E87" s="162"/>
      <c r="F87" s="481"/>
    </row>
    <row r="88" spans="1:7" ht="15.75" customHeight="1">
      <c r="A88" s="118" t="s">
        <v>514</v>
      </c>
      <c r="B88" s="80" t="s">
        <v>239</v>
      </c>
      <c r="C88" s="158"/>
      <c r="D88" s="158"/>
      <c r="E88" s="162"/>
      <c r="F88" s="481"/>
    </row>
    <row r="89" spans="1:7" ht="15.75" customHeight="1">
      <c r="A89" s="118" t="s">
        <v>515</v>
      </c>
      <c r="B89" s="80" t="s">
        <v>240</v>
      </c>
      <c r="C89" s="158"/>
      <c r="D89" s="158"/>
      <c r="E89" s="162"/>
      <c r="F89" s="481"/>
    </row>
    <row r="90" spans="1:7" ht="15.75" customHeight="1" thickBot="1">
      <c r="A90" s="119" t="s">
        <v>516</v>
      </c>
      <c r="B90" s="81" t="s">
        <v>241</v>
      </c>
      <c r="C90" s="158"/>
      <c r="D90" s="158"/>
      <c r="E90" s="162"/>
      <c r="F90" s="481"/>
    </row>
    <row r="91" spans="1:7" ht="15.75" customHeight="1" thickBot="1">
      <c r="A91" s="116" t="s">
        <v>30</v>
      </c>
      <c r="B91" s="84" t="s">
        <v>517</v>
      </c>
      <c r="C91" s="156">
        <f t="shared" ref="C91" si="36">C70+C74+C79+C82+C86</f>
        <v>137282972</v>
      </c>
      <c r="D91" s="156">
        <f t="shared" ref="D91:E91" si="37">D70+D74+D79+D82+D86</f>
        <v>140686290</v>
      </c>
      <c r="E91" s="156">
        <f t="shared" si="37"/>
        <v>140686290</v>
      </c>
      <c r="F91" s="480">
        <f>E91/D91*100</f>
        <v>100</v>
      </c>
    </row>
    <row r="92" spans="1:7" ht="25.5" customHeight="1" thickBot="1">
      <c r="A92" s="413" t="s">
        <v>33</v>
      </c>
      <c r="B92" s="414" t="s">
        <v>518</v>
      </c>
      <c r="C92" s="340">
        <f t="shared" ref="C92" si="38">C91+C69</f>
        <v>642665287</v>
      </c>
      <c r="D92" s="340">
        <f t="shared" ref="D92:E92" si="39">D91+D69</f>
        <v>1052131677</v>
      </c>
      <c r="E92" s="340">
        <f t="shared" si="39"/>
        <v>1052449510</v>
      </c>
      <c r="F92" s="484">
        <f>E92/D92*100</f>
        <v>100.03020848121467</v>
      </c>
    </row>
    <row r="93" spans="1:7" ht="15.75" customHeight="1" thickBot="1">
      <c r="A93" s="120"/>
      <c r="B93" s="139"/>
      <c r="C93" s="121"/>
      <c r="D93" s="121">
        <v>0</v>
      </c>
      <c r="E93" s="121">
        <v>0</v>
      </c>
      <c r="F93" s="485"/>
    </row>
    <row r="94" spans="1:7" ht="15.75" customHeight="1" thickBot="1">
      <c r="A94" s="125"/>
      <c r="B94" s="140" t="s">
        <v>148</v>
      </c>
      <c r="C94" s="313"/>
      <c r="D94" s="313"/>
      <c r="E94" s="313"/>
      <c r="F94" s="486"/>
    </row>
    <row r="95" spans="1:7" ht="15.75" customHeight="1" thickBot="1">
      <c r="A95" s="420" t="s">
        <v>0</v>
      </c>
      <c r="B95" s="421" t="s">
        <v>532</v>
      </c>
      <c r="C95" s="412">
        <f t="shared" ref="C95" si="40">C96+C97+C98+C100+C101+C112</f>
        <v>171578687</v>
      </c>
      <c r="D95" s="412">
        <f t="shared" ref="D95" si="41">D96+D97+D98+D100+D101+D112</f>
        <v>206098777</v>
      </c>
      <c r="E95" s="412">
        <f t="shared" ref="E95" si="42">E96+E97+E98+E100+E101+E112</f>
        <v>162798311</v>
      </c>
      <c r="F95" s="462">
        <f>E95/D95*100</f>
        <v>78.99043039930315</v>
      </c>
    </row>
    <row r="96" spans="1:7" ht="15.75" customHeight="1">
      <c r="A96" s="126" t="s">
        <v>3</v>
      </c>
      <c r="B96" s="8" t="s">
        <v>242</v>
      </c>
      <c r="C96" s="157">
        <v>43918060</v>
      </c>
      <c r="D96" s="157">
        <v>45480047</v>
      </c>
      <c r="E96" s="157">
        <v>45250864</v>
      </c>
      <c r="F96" s="441">
        <f>E96/D96*100</f>
        <v>99.496080116188097</v>
      </c>
      <c r="G96" s="227"/>
    </row>
    <row r="97" spans="1:7" ht="15.75" customHeight="1">
      <c r="A97" s="114" t="s">
        <v>4</v>
      </c>
      <c r="B97" s="5" t="s">
        <v>89</v>
      </c>
      <c r="C97" s="158">
        <v>9120612</v>
      </c>
      <c r="D97" s="158">
        <v>8260192</v>
      </c>
      <c r="E97" s="158">
        <v>8260118</v>
      </c>
      <c r="F97" s="442">
        <f>E97/D97*100</f>
        <v>99.999104137046686</v>
      </c>
      <c r="G97" s="227"/>
    </row>
    <row r="98" spans="1:7" ht="15.75" customHeight="1">
      <c r="A98" s="114" t="s">
        <v>5</v>
      </c>
      <c r="B98" s="5" t="s">
        <v>243</v>
      </c>
      <c r="C98" s="158">
        <v>99649062</v>
      </c>
      <c r="D98" s="158">
        <v>130133859</v>
      </c>
      <c r="E98" s="158">
        <v>93936793</v>
      </c>
      <c r="F98" s="442">
        <f t="shared" ref="F98:F111" si="43">E98/D98*100</f>
        <v>72.18474401808065</v>
      </c>
      <c r="G98" s="227"/>
    </row>
    <row r="99" spans="1:7" s="292" customFormat="1" ht="15.75" customHeight="1">
      <c r="A99" s="114"/>
      <c r="B99" s="88" t="s">
        <v>423</v>
      </c>
      <c r="C99" s="158">
        <v>0</v>
      </c>
      <c r="D99" s="158">
        <v>0</v>
      </c>
      <c r="E99" s="158">
        <v>0</v>
      </c>
      <c r="F99" s="442">
        <v>0</v>
      </c>
      <c r="G99" s="227"/>
    </row>
    <row r="100" spans="1:7" ht="15.75" customHeight="1">
      <c r="A100" s="114" t="s">
        <v>45</v>
      </c>
      <c r="B100" s="11" t="s">
        <v>127</v>
      </c>
      <c r="C100" s="158">
        <v>10654953</v>
      </c>
      <c r="D100" s="158">
        <v>12007553</v>
      </c>
      <c r="E100" s="158">
        <v>11900540</v>
      </c>
      <c r="F100" s="442">
        <f t="shared" si="43"/>
        <v>99.1087859449798</v>
      </c>
      <c r="G100" s="227"/>
    </row>
    <row r="101" spans="1:7" ht="15.75" customHeight="1">
      <c r="A101" s="114" t="s">
        <v>244</v>
      </c>
      <c r="B101" s="12" t="s">
        <v>91</v>
      </c>
      <c r="C101" s="158">
        <f>SUM(C102:C111)</f>
        <v>5236000</v>
      </c>
      <c r="D101" s="158">
        <f t="shared" ref="D101:E101" si="44">SUM(D102:D111)</f>
        <v>7217126</v>
      </c>
      <c r="E101" s="158">
        <f t="shared" si="44"/>
        <v>3449996</v>
      </c>
      <c r="F101" s="442">
        <f t="shared" si="43"/>
        <v>47.802906586361388</v>
      </c>
      <c r="G101" s="227"/>
    </row>
    <row r="102" spans="1:7" ht="15.75" customHeight="1">
      <c r="A102" s="114" t="s">
        <v>49</v>
      </c>
      <c r="B102" s="5" t="s">
        <v>245</v>
      </c>
      <c r="C102" s="159">
        <v>0</v>
      </c>
      <c r="D102" s="159">
        <v>1519126</v>
      </c>
      <c r="E102" s="159">
        <v>1518671</v>
      </c>
      <c r="F102" s="442">
        <v>0</v>
      </c>
      <c r="G102" s="227"/>
    </row>
    <row r="103" spans="1:7" ht="15.75" customHeight="1">
      <c r="A103" s="114" t="s">
        <v>93</v>
      </c>
      <c r="B103" s="85" t="s">
        <v>246</v>
      </c>
      <c r="C103" s="159"/>
      <c r="D103" s="159"/>
      <c r="E103" s="159"/>
      <c r="F103" s="442"/>
      <c r="G103" s="227"/>
    </row>
    <row r="104" spans="1:7" ht="15.75" customHeight="1">
      <c r="A104" s="114" t="s">
        <v>95</v>
      </c>
      <c r="B104" s="86" t="s">
        <v>247</v>
      </c>
      <c r="C104" s="159"/>
      <c r="D104" s="159"/>
      <c r="E104" s="159"/>
      <c r="F104" s="442"/>
      <c r="G104" s="227"/>
    </row>
    <row r="105" spans="1:7" ht="15.75" customHeight="1">
      <c r="A105" s="114" t="s">
        <v>96</v>
      </c>
      <c r="B105" s="86" t="s">
        <v>248</v>
      </c>
      <c r="C105" s="159"/>
      <c r="D105" s="159"/>
      <c r="E105" s="159"/>
      <c r="F105" s="442"/>
      <c r="G105" s="227"/>
    </row>
    <row r="106" spans="1:7" ht="15.75" customHeight="1">
      <c r="A106" s="114" t="s">
        <v>98</v>
      </c>
      <c r="B106" s="85" t="s">
        <v>249</v>
      </c>
      <c r="C106" s="159">
        <v>2576000</v>
      </c>
      <c r="D106" s="159">
        <v>2576000</v>
      </c>
      <c r="E106" s="159">
        <v>465500</v>
      </c>
      <c r="F106" s="442">
        <v>0</v>
      </c>
      <c r="G106" s="227"/>
    </row>
    <row r="107" spans="1:7" ht="15.75" customHeight="1">
      <c r="A107" s="114" t="s">
        <v>100</v>
      </c>
      <c r="B107" s="85" t="s">
        <v>250</v>
      </c>
      <c r="C107" s="159"/>
      <c r="D107" s="159"/>
      <c r="E107" s="159"/>
      <c r="F107" s="442"/>
      <c r="G107" s="227"/>
    </row>
    <row r="108" spans="1:7" ht="15.75" customHeight="1">
      <c r="A108" s="114" t="s">
        <v>130</v>
      </c>
      <c r="B108" s="86" t="s">
        <v>251</v>
      </c>
      <c r="C108" s="159">
        <v>0</v>
      </c>
      <c r="D108" s="159">
        <v>0</v>
      </c>
      <c r="E108" s="159">
        <v>0</v>
      </c>
      <c r="F108" s="442">
        <v>0</v>
      </c>
      <c r="G108" s="227"/>
    </row>
    <row r="109" spans="1:7" ht="15.75" customHeight="1">
      <c r="A109" s="127" t="s">
        <v>132</v>
      </c>
      <c r="B109" s="87" t="s">
        <v>252</v>
      </c>
      <c r="C109" s="159"/>
      <c r="D109" s="159"/>
      <c r="E109" s="159"/>
      <c r="F109" s="442"/>
      <c r="G109" s="227"/>
    </row>
    <row r="110" spans="1:7" ht="15.75" customHeight="1">
      <c r="A110" s="114" t="s">
        <v>135</v>
      </c>
      <c r="B110" s="87" t="s">
        <v>253</v>
      </c>
      <c r="C110" s="159">
        <v>0</v>
      </c>
      <c r="D110" s="159">
        <v>0</v>
      </c>
      <c r="E110" s="159">
        <v>0</v>
      </c>
      <c r="F110" s="442"/>
      <c r="G110" s="227"/>
    </row>
    <row r="111" spans="1:7" ht="15.75" customHeight="1">
      <c r="A111" s="115" t="s">
        <v>136</v>
      </c>
      <c r="B111" s="87" t="s">
        <v>254</v>
      </c>
      <c r="C111" s="159">
        <v>2660000</v>
      </c>
      <c r="D111" s="159">
        <v>3122000</v>
      </c>
      <c r="E111" s="159">
        <v>1465825</v>
      </c>
      <c r="F111" s="442">
        <f t="shared" si="43"/>
        <v>46.951473414477903</v>
      </c>
      <c r="G111" s="227"/>
    </row>
    <row r="112" spans="1:7" s="292" customFormat="1" ht="15.75" customHeight="1" thickBot="1">
      <c r="A112" s="128" t="s">
        <v>376</v>
      </c>
      <c r="B112" s="9" t="s">
        <v>113</v>
      </c>
      <c r="C112" s="163">
        <v>3000000</v>
      </c>
      <c r="D112" s="163">
        <v>3000000</v>
      </c>
      <c r="E112" s="163">
        <v>0</v>
      </c>
      <c r="F112" s="442">
        <f>E112/D112*100</f>
        <v>0</v>
      </c>
      <c r="G112" s="227"/>
    </row>
    <row r="113" spans="1:7" ht="15.75" customHeight="1" thickBot="1">
      <c r="A113" s="411" t="s">
        <v>1</v>
      </c>
      <c r="B113" s="422" t="s">
        <v>533</v>
      </c>
      <c r="C113" s="412">
        <f t="shared" ref="C113" si="45">+C114+C117+C119+C128</f>
        <v>303450256</v>
      </c>
      <c r="D113" s="412">
        <f t="shared" ref="D113" si="46">+D114+D117+D119+D128</f>
        <v>690295828</v>
      </c>
      <c r="E113" s="412">
        <f t="shared" ref="E113" si="47">+E114+E117+E119+E128</f>
        <v>224635427</v>
      </c>
      <c r="F113" s="464">
        <f>E113/D113*100</f>
        <v>32.541907090882781</v>
      </c>
      <c r="G113" s="227"/>
    </row>
    <row r="114" spans="1:7" ht="15.75" customHeight="1">
      <c r="A114" s="113" t="s">
        <v>50</v>
      </c>
      <c r="B114" s="5" t="s">
        <v>174</v>
      </c>
      <c r="C114" s="157">
        <v>69557800</v>
      </c>
      <c r="D114" s="157">
        <v>379971700</v>
      </c>
      <c r="E114" s="157">
        <v>68731225</v>
      </c>
      <c r="F114" s="465">
        <f>E114/D114*100</f>
        <v>18.088511591784336</v>
      </c>
      <c r="G114" s="227"/>
    </row>
    <row r="115" spans="1:7" ht="15.75" customHeight="1">
      <c r="A115" s="113" t="s">
        <v>54</v>
      </c>
      <c r="B115" s="88" t="s">
        <v>255</v>
      </c>
      <c r="C115" s="157">
        <v>0</v>
      </c>
      <c r="D115" s="157">
        <v>0</v>
      </c>
      <c r="E115" s="157">
        <v>0</v>
      </c>
      <c r="F115" s="465">
        <v>0</v>
      </c>
      <c r="G115" s="227"/>
    </row>
    <row r="116" spans="1:7" s="292" customFormat="1" ht="15.75" customHeight="1">
      <c r="A116" s="113"/>
      <c r="B116" s="88" t="s">
        <v>422</v>
      </c>
      <c r="C116" s="157">
        <v>0</v>
      </c>
      <c r="D116" s="157">
        <v>0</v>
      </c>
      <c r="E116" s="157">
        <v>0</v>
      </c>
      <c r="F116" s="465">
        <v>0</v>
      </c>
      <c r="G116" s="227"/>
    </row>
    <row r="117" spans="1:7" ht="15.75" customHeight="1">
      <c r="A117" s="113" t="s">
        <v>53</v>
      </c>
      <c r="B117" s="88" t="s">
        <v>104</v>
      </c>
      <c r="C117" s="158">
        <v>233892456</v>
      </c>
      <c r="D117" s="158">
        <v>310324128</v>
      </c>
      <c r="E117" s="158">
        <v>155904202</v>
      </c>
      <c r="F117" s="465">
        <f>E117/D117*100</f>
        <v>50.239149306495435</v>
      </c>
      <c r="G117" s="227"/>
    </row>
    <row r="118" spans="1:7" ht="15.75" customHeight="1">
      <c r="A118" s="113" t="s">
        <v>55</v>
      </c>
      <c r="B118" s="88" t="s">
        <v>105</v>
      </c>
      <c r="C118" s="158"/>
      <c r="D118" s="158"/>
      <c r="E118" s="158"/>
      <c r="F118" s="465"/>
      <c r="G118" s="227"/>
    </row>
    <row r="119" spans="1:7" ht="15.75" customHeight="1">
      <c r="A119" s="113" t="s">
        <v>56</v>
      </c>
      <c r="B119" s="89" t="s">
        <v>180</v>
      </c>
      <c r="C119" s="158">
        <f t="shared" ref="C119" si="48">SUM(C120:C127)</f>
        <v>0</v>
      </c>
      <c r="D119" s="158">
        <f t="shared" ref="D119" si="49">SUM(D120:D127)</f>
        <v>0</v>
      </c>
      <c r="E119" s="158">
        <f t="shared" ref="E119" si="50">SUM(E120:E127)</f>
        <v>0</v>
      </c>
      <c r="F119" s="465">
        <v>0</v>
      </c>
      <c r="G119" s="227"/>
    </row>
    <row r="120" spans="1:7" ht="15.75" customHeight="1">
      <c r="A120" s="113" t="s">
        <v>57</v>
      </c>
      <c r="B120" s="90" t="s">
        <v>256</v>
      </c>
      <c r="C120" s="158"/>
      <c r="D120" s="158"/>
      <c r="E120" s="158"/>
      <c r="F120" s="465"/>
      <c r="G120" s="227"/>
    </row>
    <row r="121" spans="1:7" ht="15.75" customHeight="1">
      <c r="A121" s="113" t="s">
        <v>107</v>
      </c>
      <c r="B121" s="91" t="s">
        <v>257</v>
      </c>
      <c r="C121" s="158"/>
      <c r="D121" s="158"/>
      <c r="E121" s="158"/>
      <c r="F121" s="465"/>
      <c r="G121" s="227"/>
    </row>
    <row r="122" spans="1:7" ht="15.75" customHeight="1">
      <c r="A122" s="113" t="s">
        <v>109</v>
      </c>
      <c r="B122" s="86" t="s">
        <v>248</v>
      </c>
      <c r="C122" s="158"/>
      <c r="D122" s="158"/>
      <c r="E122" s="158"/>
      <c r="F122" s="465"/>
      <c r="G122" s="227"/>
    </row>
    <row r="123" spans="1:7" ht="15.75" customHeight="1">
      <c r="A123" s="113" t="s">
        <v>110</v>
      </c>
      <c r="B123" s="86" t="s">
        <v>258</v>
      </c>
      <c r="C123" s="158">
        <v>0</v>
      </c>
      <c r="D123" s="158">
        <v>0</v>
      </c>
      <c r="E123" s="158">
        <v>0</v>
      </c>
      <c r="F123" s="465">
        <v>0</v>
      </c>
      <c r="G123" s="227"/>
    </row>
    <row r="124" spans="1:7" ht="15.75" customHeight="1">
      <c r="A124" s="113" t="s">
        <v>112</v>
      </c>
      <c r="B124" s="86" t="s">
        <v>259</v>
      </c>
      <c r="C124" s="158"/>
      <c r="D124" s="158"/>
      <c r="E124" s="158"/>
      <c r="F124" s="465"/>
      <c r="G124" s="227"/>
    </row>
    <row r="125" spans="1:7" ht="15.75" customHeight="1">
      <c r="A125" s="113" t="s">
        <v>138</v>
      </c>
      <c r="B125" s="86" t="s">
        <v>251</v>
      </c>
      <c r="C125" s="158">
        <v>0</v>
      </c>
      <c r="D125" s="158">
        <v>0</v>
      </c>
      <c r="E125" s="158">
        <v>0</v>
      </c>
      <c r="F125" s="465">
        <v>0</v>
      </c>
      <c r="G125" s="227"/>
    </row>
    <row r="126" spans="1:7" ht="15.75" customHeight="1">
      <c r="A126" s="113" t="s">
        <v>141</v>
      </c>
      <c r="B126" s="86" t="s">
        <v>260</v>
      </c>
      <c r="C126" s="158">
        <v>0</v>
      </c>
      <c r="D126" s="158">
        <v>0</v>
      </c>
      <c r="E126" s="158">
        <v>0</v>
      </c>
      <c r="F126" s="465">
        <v>0</v>
      </c>
      <c r="G126" s="227"/>
    </row>
    <row r="127" spans="1:7" ht="15.75" customHeight="1">
      <c r="A127" s="127" t="s">
        <v>142</v>
      </c>
      <c r="B127" s="86" t="s">
        <v>261</v>
      </c>
      <c r="C127" s="159">
        <v>0</v>
      </c>
      <c r="D127" s="159">
        <v>0</v>
      </c>
      <c r="E127" s="159">
        <v>0</v>
      </c>
      <c r="F127" s="465">
        <v>0</v>
      </c>
      <c r="G127" s="227"/>
    </row>
    <row r="128" spans="1:7" s="292" customFormat="1" ht="15.75" customHeight="1" thickBot="1">
      <c r="A128" s="115" t="s">
        <v>377</v>
      </c>
      <c r="B128" s="88" t="s">
        <v>114</v>
      </c>
      <c r="C128" s="159">
        <v>0</v>
      </c>
      <c r="D128" s="159">
        <v>0</v>
      </c>
      <c r="E128" s="159">
        <v>0</v>
      </c>
      <c r="F128" s="465">
        <v>0</v>
      </c>
      <c r="G128" s="227"/>
    </row>
    <row r="129" spans="1:7" ht="18" customHeight="1" thickBot="1">
      <c r="A129" s="411" t="s">
        <v>2</v>
      </c>
      <c r="B129" s="392" t="s">
        <v>519</v>
      </c>
      <c r="C129" s="412">
        <f t="shared" ref="C129" si="51">+C95+C113</f>
        <v>475028943</v>
      </c>
      <c r="D129" s="412">
        <f t="shared" ref="D129" si="52">+D95+D113</f>
        <v>896394605</v>
      </c>
      <c r="E129" s="412">
        <f t="shared" ref="E129" si="53">+E95+E113</f>
        <v>387433738</v>
      </c>
      <c r="F129" s="464">
        <f>E129/D129*100</f>
        <v>43.221337549214724</v>
      </c>
      <c r="G129" s="227"/>
    </row>
    <row r="130" spans="1:7" ht="15.75" customHeight="1" thickBot="1">
      <c r="A130" s="2" t="s">
        <v>12</v>
      </c>
      <c r="B130" s="78" t="s">
        <v>542</v>
      </c>
      <c r="C130" s="156">
        <f t="shared" ref="C130" si="54">+C131+C132+C133</f>
        <v>0</v>
      </c>
      <c r="D130" s="156">
        <f t="shared" ref="D130" si="55">+D131+D132+D133</f>
        <v>0</v>
      </c>
      <c r="E130" s="156">
        <f t="shared" ref="E130" si="56">+E131+E132+E133</f>
        <v>0</v>
      </c>
      <c r="F130" s="466"/>
      <c r="G130" s="227"/>
    </row>
    <row r="131" spans="1:7" ht="15.75" customHeight="1">
      <c r="A131" s="113" t="s">
        <v>13</v>
      </c>
      <c r="B131" s="3" t="s">
        <v>263</v>
      </c>
      <c r="C131" s="158"/>
      <c r="D131" s="158"/>
      <c r="E131" s="158"/>
      <c r="F131" s="463"/>
      <c r="G131" s="227"/>
    </row>
    <row r="132" spans="1:7" ht="15.75" customHeight="1">
      <c r="A132" s="113" t="s">
        <v>15</v>
      </c>
      <c r="B132" s="3" t="s">
        <v>264</v>
      </c>
      <c r="C132" s="158"/>
      <c r="D132" s="158"/>
      <c r="E132" s="158"/>
      <c r="F132" s="463"/>
      <c r="G132" s="227"/>
    </row>
    <row r="133" spans="1:7" ht="15.75" customHeight="1" thickBot="1">
      <c r="A133" s="127" t="s">
        <v>17</v>
      </c>
      <c r="B133" s="92" t="s">
        <v>265</v>
      </c>
      <c r="C133" s="158"/>
      <c r="D133" s="158"/>
      <c r="E133" s="158"/>
      <c r="F133" s="467"/>
      <c r="G133" s="227"/>
    </row>
    <row r="134" spans="1:7" ht="15.75" customHeight="1" thickBot="1">
      <c r="A134" s="2" t="s">
        <v>20</v>
      </c>
      <c r="B134" s="78" t="s">
        <v>546</v>
      </c>
      <c r="C134" s="156">
        <f t="shared" ref="C134" si="57">+C135+C136+C137+C138</f>
        <v>0</v>
      </c>
      <c r="D134" s="156">
        <f t="shared" ref="D134" si="58">+D135+D136+D137+D138</f>
        <v>0</v>
      </c>
      <c r="E134" s="156">
        <f t="shared" ref="E134" si="59">+E135+E136+E137+E138</f>
        <v>0</v>
      </c>
      <c r="F134" s="468">
        <f t="shared" ref="F134" si="60">+F135+F136+F137+F138</f>
        <v>0</v>
      </c>
      <c r="G134" s="227"/>
    </row>
    <row r="135" spans="1:7" ht="15.75" customHeight="1">
      <c r="A135" s="113" t="s">
        <v>21</v>
      </c>
      <c r="B135" s="3" t="s">
        <v>266</v>
      </c>
      <c r="C135" s="158"/>
      <c r="D135" s="158"/>
      <c r="E135" s="158"/>
      <c r="F135" s="467"/>
      <c r="G135" s="227"/>
    </row>
    <row r="136" spans="1:7" ht="15.75" customHeight="1">
      <c r="A136" s="113" t="s">
        <v>23</v>
      </c>
      <c r="B136" s="3" t="s">
        <v>267</v>
      </c>
      <c r="C136" s="158"/>
      <c r="D136" s="158"/>
      <c r="E136" s="158"/>
      <c r="F136" s="467"/>
      <c r="G136" s="227"/>
    </row>
    <row r="137" spans="1:7" ht="15.75" customHeight="1">
      <c r="A137" s="113" t="s">
        <v>25</v>
      </c>
      <c r="B137" s="3" t="s">
        <v>268</v>
      </c>
      <c r="C137" s="158"/>
      <c r="D137" s="158"/>
      <c r="E137" s="158"/>
      <c r="F137" s="467"/>
      <c r="G137" s="227"/>
    </row>
    <row r="138" spans="1:7" ht="15.75" customHeight="1" thickBot="1">
      <c r="A138" s="127" t="s">
        <v>68</v>
      </c>
      <c r="B138" s="92" t="s">
        <v>269</v>
      </c>
      <c r="C138" s="158"/>
      <c r="D138" s="158"/>
      <c r="E138" s="158"/>
      <c r="F138" s="467"/>
      <c r="G138" s="227"/>
    </row>
    <row r="139" spans="1:7" ht="15.75" customHeight="1" thickBot="1">
      <c r="A139" s="2" t="s">
        <v>26</v>
      </c>
      <c r="B139" s="78" t="s">
        <v>547</v>
      </c>
      <c r="C139" s="156">
        <f t="shared" ref="C139" si="61">+C140+C141+C142+C143</f>
        <v>5810363</v>
      </c>
      <c r="D139" s="156">
        <f t="shared" ref="D139" si="62">+D140+D141+D142+D143</f>
        <v>5810363</v>
      </c>
      <c r="E139" s="156">
        <f t="shared" ref="E139" si="63">+E140+E141+E142+E143</f>
        <v>5810363</v>
      </c>
      <c r="F139" s="466">
        <f>E139/D139*100</f>
        <v>100</v>
      </c>
      <c r="G139" s="227"/>
    </row>
    <row r="140" spans="1:7" ht="15.75" customHeight="1">
      <c r="A140" s="113" t="s">
        <v>71</v>
      </c>
      <c r="B140" s="3" t="s">
        <v>122</v>
      </c>
      <c r="C140" s="158"/>
      <c r="D140" s="158"/>
      <c r="E140" s="158"/>
      <c r="F140" s="467"/>
      <c r="G140" s="227"/>
    </row>
    <row r="141" spans="1:7" ht="15.75" customHeight="1">
      <c r="A141" s="113" t="s">
        <v>72</v>
      </c>
      <c r="B141" s="3" t="s">
        <v>123</v>
      </c>
      <c r="C141" s="158">
        <v>5810363</v>
      </c>
      <c r="D141" s="158">
        <v>5810363</v>
      </c>
      <c r="E141" s="158">
        <v>5810363</v>
      </c>
      <c r="F141" s="463">
        <f>E141/D141*100</f>
        <v>100</v>
      </c>
      <c r="G141" s="227"/>
    </row>
    <row r="142" spans="1:7" ht="15.75" customHeight="1">
      <c r="A142" s="113" t="s">
        <v>73</v>
      </c>
      <c r="B142" s="3" t="s">
        <v>270</v>
      </c>
      <c r="C142" s="158"/>
      <c r="D142" s="158">
        <v>0</v>
      </c>
      <c r="E142" s="158">
        <v>0</v>
      </c>
      <c r="F142" s="463">
        <v>0</v>
      </c>
      <c r="G142" s="227"/>
    </row>
    <row r="143" spans="1:7" ht="15.75" customHeight="1" thickBot="1">
      <c r="A143" s="127" t="s">
        <v>74</v>
      </c>
      <c r="B143" s="92" t="s">
        <v>271</v>
      </c>
      <c r="C143" s="158"/>
      <c r="D143" s="158"/>
      <c r="E143" s="158"/>
      <c r="F143" s="467"/>
      <c r="G143" s="227"/>
    </row>
    <row r="144" spans="1:7" ht="15.75" customHeight="1" thickBot="1">
      <c r="A144" s="2">
        <v>7</v>
      </c>
      <c r="B144" s="78" t="s">
        <v>548</v>
      </c>
      <c r="C144" s="166">
        <f t="shared" ref="C144" si="64">+C145+C146+C147+C148</f>
        <v>0</v>
      </c>
      <c r="D144" s="166">
        <f t="shared" ref="D144" si="65">+D145+D146+D147+D148</f>
        <v>0</v>
      </c>
      <c r="E144" s="166">
        <f t="shared" ref="E144" si="66">+E145+E146+E147+E148</f>
        <v>0</v>
      </c>
      <c r="F144" s="469">
        <f t="shared" ref="F144" si="67">+F145+F146+F147+F148</f>
        <v>0</v>
      </c>
      <c r="G144" s="227"/>
    </row>
    <row r="145" spans="1:7" ht="15.75" customHeight="1">
      <c r="A145" s="113" t="s">
        <v>75</v>
      </c>
      <c r="B145" s="3" t="s">
        <v>272</v>
      </c>
      <c r="C145" s="158"/>
      <c r="D145" s="158"/>
      <c r="E145" s="158"/>
      <c r="F145" s="467"/>
      <c r="G145" s="227"/>
    </row>
    <row r="146" spans="1:7" ht="15.75" customHeight="1">
      <c r="A146" s="113" t="s">
        <v>76</v>
      </c>
      <c r="B146" s="3" t="s">
        <v>273</v>
      </c>
      <c r="C146" s="158"/>
      <c r="D146" s="158"/>
      <c r="E146" s="158"/>
      <c r="F146" s="467"/>
      <c r="G146" s="227"/>
    </row>
    <row r="147" spans="1:7" ht="15.75" customHeight="1">
      <c r="A147" s="113" t="s">
        <v>77</v>
      </c>
      <c r="B147" s="3" t="s">
        <v>274</v>
      </c>
      <c r="C147" s="158"/>
      <c r="D147" s="158"/>
      <c r="E147" s="158"/>
      <c r="F147" s="467"/>
      <c r="G147" s="227"/>
    </row>
    <row r="148" spans="1:7" ht="15.75" customHeight="1" thickBot="1">
      <c r="A148" s="113" t="s">
        <v>79</v>
      </c>
      <c r="B148" s="3" t="s">
        <v>275</v>
      </c>
      <c r="C148" s="158"/>
      <c r="D148" s="158"/>
      <c r="E148" s="158"/>
      <c r="F148" s="467"/>
      <c r="G148" s="227"/>
    </row>
    <row r="149" spans="1:7" ht="15.75" customHeight="1" thickBot="1">
      <c r="A149" s="2" t="s">
        <v>29</v>
      </c>
      <c r="B149" s="78" t="s">
        <v>540</v>
      </c>
      <c r="C149" s="167">
        <f t="shared" ref="C149:D149" si="68">SUM(C150:C150)</f>
        <v>161825981</v>
      </c>
      <c r="D149" s="167">
        <f t="shared" si="68"/>
        <v>149926709</v>
      </c>
      <c r="E149" s="167">
        <f>SUM(E150:E150)</f>
        <v>149926709</v>
      </c>
      <c r="F149" s="487">
        <f>E149/D149*100</f>
        <v>100</v>
      </c>
      <c r="G149" s="227"/>
    </row>
    <row r="150" spans="1:7" s="292" customFormat="1" ht="15.75" customHeight="1" thickBot="1">
      <c r="A150" s="145"/>
      <c r="B150" s="92" t="s">
        <v>795</v>
      </c>
      <c r="C150" s="362">
        <v>161825981</v>
      </c>
      <c r="D150" s="362">
        <v>149926709</v>
      </c>
      <c r="E150" s="362">
        <v>149926709</v>
      </c>
      <c r="F150" s="488">
        <f>E150/D150*100</f>
        <v>100</v>
      </c>
      <c r="G150" s="227"/>
    </row>
    <row r="151" spans="1:7" ht="15.75" customHeight="1" thickBot="1">
      <c r="A151" s="223" t="s">
        <v>30</v>
      </c>
      <c r="B151" s="303" t="s">
        <v>549</v>
      </c>
      <c r="C151" s="341">
        <f t="shared" ref="C151" si="69">C129+C149+C130+C139</f>
        <v>642665287</v>
      </c>
      <c r="D151" s="341">
        <f t="shared" ref="D151" si="70">D129+D149+D130+D139</f>
        <v>1052131677</v>
      </c>
      <c r="E151" s="341">
        <f t="shared" ref="E151" si="71">E129+E149+E130+E139</f>
        <v>543170810</v>
      </c>
      <c r="F151" s="470">
        <f>E151/D151*100</f>
        <v>51.625744369637495</v>
      </c>
      <c r="G151" s="227"/>
    </row>
    <row r="152" spans="1:7" ht="15.75" customHeight="1" thickBot="1">
      <c r="A152" s="141"/>
      <c r="B152" s="123"/>
      <c r="C152" s="369"/>
      <c r="D152" s="369"/>
      <c r="E152" s="369"/>
      <c r="G152" s="227"/>
    </row>
    <row r="153" spans="1:7" ht="15.75" customHeight="1">
      <c r="A153" s="926" t="s">
        <v>852</v>
      </c>
      <c r="B153" s="927"/>
      <c r="C153" s="933">
        <v>12</v>
      </c>
      <c r="D153" s="933">
        <v>13</v>
      </c>
      <c r="E153" s="936">
        <v>13</v>
      </c>
    </row>
    <row r="154" spans="1:7" ht="15.75" customHeight="1" thickBot="1">
      <c r="A154" s="929" t="s">
        <v>224</v>
      </c>
      <c r="B154" s="930"/>
      <c r="C154" s="934">
        <v>4</v>
      </c>
      <c r="D154" s="934">
        <v>4</v>
      </c>
      <c r="E154" s="937">
        <v>4</v>
      </c>
    </row>
    <row r="156" spans="1:7">
      <c r="A156" s="1482" t="s">
        <v>867</v>
      </c>
      <c r="B156" s="1482"/>
      <c r="C156" s="1482"/>
      <c r="D156" s="1482"/>
      <c r="E156" s="1482"/>
      <c r="F156" s="1482"/>
    </row>
    <row r="157" spans="1:7" ht="16.5" thickBot="1">
      <c r="A157" s="912"/>
      <c r="B157" s="912"/>
      <c r="C157" s="1485" t="s">
        <v>1019</v>
      </c>
      <c r="D157" s="1485"/>
      <c r="E157" s="1485"/>
      <c r="F157" s="1485"/>
    </row>
    <row r="158" spans="1:7">
      <c r="A158" s="232" t="s">
        <v>149</v>
      </c>
      <c r="B158" s="130" t="s">
        <v>786</v>
      </c>
      <c r="C158" s="353"/>
      <c r="D158" s="353"/>
      <c r="E158" s="353"/>
      <c r="F158" s="342" t="s">
        <v>304</v>
      </c>
    </row>
    <row r="159" spans="1:7" ht="25.5" thickBot="1">
      <c r="A159" s="233" t="s">
        <v>305</v>
      </c>
      <c r="B159" s="131" t="s">
        <v>828</v>
      </c>
      <c r="C159" s="354"/>
      <c r="D159" s="354"/>
      <c r="E159" s="354"/>
      <c r="F159" s="132">
        <v>1</v>
      </c>
    </row>
    <row r="160" spans="1:7" ht="15.75" thickBot="1">
      <c r="A160" s="133"/>
      <c r="B160" s="133"/>
      <c r="C160" s="134"/>
      <c r="D160" s="134"/>
      <c r="E160" s="134"/>
      <c r="F160" s="134" t="s">
        <v>833</v>
      </c>
    </row>
    <row r="161" spans="1:6" ht="23.25" thickBot="1">
      <c r="A161" s="125" t="s">
        <v>308</v>
      </c>
      <c r="B161" s="942" t="s">
        <v>309</v>
      </c>
      <c r="C161" s="942" t="s">
        <v>853</v>
      </c>
      <c r="D161" s="942" t="s">
        <v>854</v>
      </c>
      <c r="E161" s="942" t="s">
        <v>855</v>
      </c>
      <c r="F161" s="308" t="s">
        <v>557</v>
      </c>
    </row>
    <row r="162" spans="1:6" ht="15.75" thickBot="1">
      <c r="A162" s="110">
        <v>1</v>
      </c>
      <c r="B162" s="111">
        <v>2</v>
      </c>
      <c r="C162" s="111">
        <v>3</v>
      </c>
      <c r="D162" s="111">
        <v>4</v>
      </c>
      <c r="E162" s="352">
        <v>5</v>
      </c>
      <c r="F162" s="112">
        <v>6</v>
      </c>
    </row>
    <row r="163" spans="1:6" ht="15.75" thickBot="1">
      <c r="A163" s="136"/>
      <c r="B163" s="137" t="s">
        <v>147</v>
      </c>
      <c r="C163" s="121"/>
      <c r="D163" s="121"/>
      <c r="E163" s="121"/>
      <c r="F163" s="138"/>
    </row>
    <row r="164" spans="1:6" ht="15.75" thickBot="1">
      <c r="A164" s="390" t="s">
        <v>0</v>
      </c>
      <c r="B164" s="391" t="s">
        <v>353</v>
      </c>
      <c r="C164" s="351">
        <f t="shared" ref="C164:E164" si="72">C165+C182+C190+C202</f>
        <v>315373408</v>
      </c>
      <c r="D164" s="351">
        <f t="shared" si="72"/>
        <v>292254035</v>
      </c>
      <c r="E164" s="351">
        <f t="shared" si="72"/>
        <v>292571868</v>
      </c>
      <c r="F164" s="437">
        <f>E164/D164*100</f>
        <v>100.10875230516491</v>
      </c>
    </row>
    <row r="165" spans="1:6" ht="15.75" thickBot="1">
      <c r="A165" s="371" t="s">
        <v>3</v>
      </c>
      <c r="B165" s="370" t="s">
        <v>437</v>
      </c>
      <c r="C165" s="325">
        <f t="shared" ref="C165" si="73">SUM(C166:C174)</f>
        <v>172746208</v>
      </c>
      <c r="D165" s="325">
        <f t="shared" ref="D165:E165" si="74">SUM(D166:D174)</f>
        <v>183628235</v>
      </c>
      <c r="E165" s="325">
        <f t="shared" si="74"/>
        <v>183628235</v>
      </c>
      <c r="F165" s="438">
        <f>E165/D165*100</f>
        <v>100</v>
      </c>
    </row>
    <row r="166" spans="1:6">
      <c r="A166" s="225" t="s">
        <v>438</v>
      </c>
      <c r="B166" s="397" t="s">
        <v>226</v>
      </c>
      <c r="C166" s="398">
        <v>70524231</v>
      </c>
      <c r="D166" s="398">
        <v>70575349</v>
      </c>
      <c r="E166" s="398">
        <v>70575349</v>
      </c>
      <c r="F166" s="492">
        <f>E166/D166*100</f>
        <v>100</v>
      </c>
    </row>
    <row r="167" spans="1:6">
      <c r="A167" s="145" t="s">
        <v>439</v>
      </c>
      <c r="B167" s="399" t="s">
        <v>480</v>
      </c>
      <c r="C167" s="400">
        <v>42489600</v>
      </c>
      <c r="D167" s="400">
        <v>47415133</v>
      </c>
      <c r="E167" s="400">
        <v>47415133</v>
      </c>
      <c r="F167" s="493">
        <f>E167/D167*100</f>
        <v>100</v>
      </c>
    </row>
    <row r="168" spans="1:6">
      <c r="A168" s="145" t="s">
        <v>440</v>
      </c>
      <c r="B168" s="399" t="s">
        <v>6</v>
      </c>
      <c r="C168" s="400">
        <v>43621357</v>
      </c>
      <c r="D168" s="400">
        <v>43532923</v>
      </c>
      <c r="E168" s="400">
        <v>43532923</v>
      </c>
      <c r="F168" s="493">
        <f t="shared" ref="F168:F170" si="75">E168/D168*100</f>
        <v>100</v>
      </c>
    </row>
    <row r="169" spans="1:6">
      <c r="A169" s="145" t="s">
        <v>441</v>
      </c>
      <c r="B169" s="399" t="s">
        <v>46</v>
      </c>
      <c r="C169" s="400">
        <v>2858020</v>
      </c>
      <c r="D169" s="400">
        <v>3024938</v>
      </c>
      <c r="E169" s="400">
        <v>3024938</v>
      </c>
      <c r="F169" s="493">
        <f t="shared" si="75"/>
        <v>100</v>
      </c>
    </row>
    <row r="170" spans="1:6">
      <c r="A170" s="145" t="s">
        <v>442</v>
      </c>
      <c r="B170" s="399" t="s">
        <v>48</v>
      </c>
      <c r="C170" s="400"/>
      <c r="D170" s="400">
        <v>3259582</v>
      </c>
      <c r="E170" s="400">
        <v>3259582</v>
      </c>
      <c r="F170" s="493">
        <f t="shared" si="75"/>
        <v>100</v>
      </c>
    </row>
    <row r="171" spans="1:6">
      <c r="A171" s="145" t="s">
        <v>470</v>
      </c>
      <c r="B171" s="401" t="s">
        <v>554</v>
      </c>
      <c r="C171" s="402"/>
      <c r="D171" s="402"/>
      <c r="E171" s="539"/>
      <c r="F171" s="493"/>
    </row>
    <row r="172" spans="1:6">
      <c r="A172" s="225" t="s">
        <v>475</v>
      </c>
      <c r="B172" s="3" t="s">
        <v>51</v>
      </c>
      <c r="C172" s="25"/>
      <c r="D172" s="25">
        <v>0</v>
      </c>
      <c r="E172" s="521">
        <v>0</v>
      </c>
      <c r="F172" s="493"/>
    </row>
    <row r="173" spans="1:6">
      <c r="A173" s="221" t="s">
        <v>477</v>
      </c>
      <c r="B173" s="5" t="s">
        <v>314</v>
      </c>
      <c r="C173" s="26"/>
      <c r="D173" s="26"/>
      <c r="E173" s="29"/>
      <c r="F173" s="493"/>
    </row>
    <row r="174" spans="1:6">
      <c r="A174" s="221" t="s">
        <v>482</v>
      </c>
      <c r="B174" s="5" t="s">
        <v>315</v>
      </c>
      <c r="C174" s="26">
        <v>13253000</v>
      </c>
      <c r="D174" s="26">
        <v>15820310</v>
      </c>
      <c r="E174" s="26">
        <f>SUM(E175:E181)</f>
        <v>15820310</v>
      </c>
      <c r="F174" s="493">
        <f t="shared" ref="F174" si="76">E174/D174*100</f>
        <v>100</v>
      </c>
    </row>
    <row r="175" spans="1:6">
      <c r="A175" s="145" t="s">
        <v>483</v>
      </c>
      <c r="B175" s="88" t="s">
        <v>316</v>
      </c>
      <c r="C175" s="26"/>
      <c r="D175" s="26">
        <v>0</v>
      </c>
      <c r="E175" s="29">
        <v>0</v>
      </c>
      <c r="F175" s="493"/>
    </row>
    <row r="176" spans="1:6">
      <c r="A176" s="146" t="s">
        <v>484</v>
      </c>
      <c r="B176" s="372" t="s">
        <v>435</v>
      </c>
      <c r="C176" s="26">
        <v>0</v>
      </c>
      <c r="D176" s="26">
        <v>9374800</v>
      </c>
      <c r="E176" s="29">
        <v>9374800</v>
      </c>
      <c r="F176" s="493"/>
    </row>
    <row r="177" spans="1:6">
      <c r="A177" s="225" t="s">
        <v>485</v>
      </c>
      <c r="B177" s="372" t="s">
        <v>479</v>
      </c>
      <c r="C177" s="32">
        <v>0</v>
      </c>
      <c r="D177" s="32">
        <v>3048948</v>
      </c>
      <c r="E177" s="540">
        <v>3048948</v>
      </c>
      <c r="F177" s="493"/>
    </row>
    <row r="178" spans="1:6">
      <c r="A178" s="221" t="s">
        <v>486</v>
      </c>
      <c r="B178" s="372" t="s">
        <v>476</v>
      </c>
      <c r="C178" s="32"/>
      <c r="D178" s="32">
        <v>0</v>
      </c>
      <c r="E178" s="540">
        <v>0</v>
      </c>
      <c r="F178" s="493"/>
    </row>
    <row r="179" spans="1:6">
      <c r="A179" s="221" t="s">
        <v>487</v>
      </c>
      <c r="B179" s="372" t="s">
        <v>478</v>
      </c>
      <c r="C179" s="32"/>
      <c r="D179" s="32"/>
      <c r="E179" s="540"/>
      <c r="F179" s="493"/>
    </row>
    <row r="180" spans="1:6">
      <c r="A180" s="221" t="s">
        <v>488</v>
      </c>
      <c r="B180" s="372" t="s">
        <v>489</v>
      </c>
      <c r="C180" s="32"/>
      <c r="D180" s="32">
        <v>3396562</v>
      </c>
      <c r="E180" s="540">
        <v>3396562</v>
      </c>
      <c r="F180" s="493"/>
    </row>
    <row r="181" spans="1:6" ht="15.75" thickBot="1">
      <c r="A181" s="226" t="s">
        <v>490</v>
      </c>
      <c r="B181" s="395" t="s">
        <v>826</v>
      </c>
      <c r="C181" s="172">
        <v>0</v>
      </c>
      <c r="D181" s="172">
        <f>26910-20259-1143+1-13-1049+300-1028-1-508-896-121-119-2074</f>
        <v>0</v>
      </c>
      <c r="E181" s="540">
        <v>0</v>
      </c>
      <c r="F181" s="493"/>
    </row>
    <row r="182" spans="1:6" ht="15.75" thickBot="1">
      <c r="A182" s="371" t="s">
        <v>4</v>
      </c>
      <c r="B182" s="78" t="s">
        <v>152</v>
      </c>
      <c r="C182" s="315">
        <f t="shared" ref="C182:E182" si="77">C183+C186+C187+C188+C189</f>
        <v>60636296</v>
      </c>
      <c r="D182" s="315">
        <f t="shared" si="77"/>
        <v>60636296</v>
      </c>
      <c r="E182" s="315">
        <f t="shared" si="77"/>
        <v>60400091</v>
      </c>
      <c r="F182" s="471">
        <f>E182/D182*100</f>
        <v>99.610456087225387</v>
      </c>
    </row>
    <row r="183" spans="1:6">
      <c r="A183" s="7" t="s">
        <v>498</v>
      </c>
      <c r="B183" s="8" t="s">
        <v>60</v>
      </c>
      <c r="C183" s="161">
        <f t="shared" ref="C183" si="78">SUM(C184:C185)</f>
        <v>52281187</v>
      </c>
      <c r="D183" s="161">
        <f t="shared" ref="D183:E183" si="79">SUM(D184:D185)</f>
        <v>52281187</v>
      </c>
      <c r="E183" s="161">
        <f t="shared" si="79"/>
        <v>50947578</v>
      </c>
      <c r="F183" s="441">
        <f>E183/D183*100</f>
        <v>97.449160823376104</v>
      </c>
    </row>
    <row r="184" spans="1:6">
      <c r="A184" s="4" t="s">
        <v>499</v>
      </c>
      <c r="B184" s="5" t="s">
        <v>61</v>
      </c>
      <c r="C184" s="158">
        <v>1823137</v>
      </c>
      <c r="D184" s="158">
        <v>1823137</v>
      </c>
      <c r="E184" s="162">
        <v>1868036</v>
      </c>
      <c r="F184" s="442">
        <f>E184/D184*100</f>
        <v>102.46273319010035</v>
      </c>
    </row>
    <row r="185" spans="1:6">
      <c r="A185" s="4" t="s">
        <v>500</v>
      </c>
      <c r="B185" s="5" t="s">
        <v>62</v>
      </c>
      <c r="C185" s="158">
        <v>50458050</v>
      </c>
      <c r="D185" s="158">
        <v>50458050</v>
      </c>
      <c r="E185" s="162">
        <v>49079542</v>
      </c>
      <c r="F185" s="442">
        <f t="shared" ref="F185:F186" si="80">E185/D185*100</f>
        <v>97.268011744409463</v>
      </c>
    </row>
    <row r="186" spans="1:6">
      <c r="A186" s="4" t="s">
        <v>501</v>
      </c>
      <c r="B186" s="5" t="s">
        <v>63</v>
      </c>
      <c r="C186" s="158">
        <v>6313570</v>
      </c>
      <c r="D186" s="158">
        <v>6313570</v>
      </c>
      <c r="E186" s="162">
        <v>6924344</v>
      </c>
      <c r="F186" s="442">
        <f t="shared" si="80"/>
        <v>109.67398793392644</v>
      </c>
    </row>
    <row r="187" spans="1:6">
      <c r="A187" s="4" t="s">
        <v>502</v>
      </c>
      <c r="B187" s="5" t="s">
        <v>64</v>
      </c>
      <c r="C187" s="158"/>
      <c r="D187" s="158">
        <v>0</v>
      </c>
      <c r="E187" s="162">
        <v>0</v>
      </c>
      <c r="F187" s="442"/>
    </row>
    <row r="188" spans="1:6">
      <c r="A188" s="4" t="s">
        <v>503</v>
      </c>
      <c r="B188" s="81" t="s">
        <v>425</v>
      </c>
      <c r="C188" s="158"/>
      <c r="D188" s="158"/>
      <c r="E188" s="162"/>
      <c r="F188" s="442"/>
    </row>
    <row r="189" spans="1:6" ht="15.75" thickBot="1">
      <c r="A189" s="6" t="s">
        <v>504</v>
      </c>
      <c r="B189" s="9" t="s">
        <v>65</v>
      </c>
      <c r="C189" s="158">
        <v>2041539</v>
      </c>
      <c r="D189" s="158">
        <v>2041539</v>
      </c>
      <c r="E189" s="162">
        <v>2528169</v>
      </c>
      <c r="F189" s="442">
        <f t="shared" ref="F189" si="81">E189/D189*100</f>
        <v>123.83642928202694</v>
      </c>
    </row>
    <row r="190" spans="1:6" ht="15.75" thickBot="1">
      <c r="A190" s="371" t="s">
        <v>5</v>
      </c>
      <c r="B190" s="78" t="s">
        <v>353</v>
      </c>
      <c r="C190" s="315">
        <f t="shared" ref="C190" si="82">SUM(C191:C201)</f>
        <v>81990904</v>
      </c>
      <c r="D190" s="315">
        <f t="shared" ref="D190:E190" si="83">SUM(D191:D201)</f>
        <v>47989504</v>
      </c>
      <c r="E190" s="315">
        <f t="shared" si="83"/>
        <v>48543542</v>
      </c>
      <c r="F190" s="471">
        <f>E190/D190*100</f>
        <v>101.15449828362469</v>
      </c>
    </row>
    <row r="191" spans="1:6">
      <c r="A191" s="146" t="s">
        <v>443</v>
      </c>
      <c r="B191" s="3" t="s">
        <v>66</v>
      </c>
      <c r="C191" s="25">
        <v>0</v>
      </c>
      <c r="D191" s="25">
        <v>0</v>
      </c>
      <c r="E191" s="521">
        <v>0</v>
      </c>
      <c r="F191" s="472">
        <v>0</v>
      </c>
    </row>
    <row r="192" spans="1:6">
      <c r="A192" s="146" t="s">
        <v>444</v>
      </c>
      <c r="B192" s="5" t="s">
        <v>67</v>
      </c>
      <c r="C192" s="25">
        <v>60771749</v>
      </c>
      <c r="D192" s="25">
        <v>32375097</v>
      </c>
      <c r="E192" s="521">
        <v>32374914</v>
      </c>
      <c r="F192" s="473">
        <f>E192/D192*100</f>
        <v>99.999434750728312</v>
      </c>
    </row>
    <row r="193" spans="1:6">
      <c r="A193" s="146" t="s">
        <v>445</v>
      </c>
      <c r="B193" s="5" t="s">
        <v>227</v>
      </c>
      <c r="C193" s="25">
        <v>506541</v>
      </c>
      <c r="D193" s="25">
        <v>506541</v>
      </c>
      <c r="E193" s="521">
        <v>903183</v>
      </c>
      <c r="F193" s="473">
        <f t="shared" ref="F193:F196" si="84">E193/D193*100</f>
        <v>178.30402672241735</v>
      </c>
    </row>
    <row r="194" spans="1:6">
      <c r="A194" s="146" t="s">
        <v>446</v>
      </c>
      <c r="B194" s="5" t="s">
        <v>69</v>
      </c>
      <c r="C194" s="25">
        <v>0</v>
      </c>
      <c r="D194" s="25">
        <v>282131</v>
      </c>
      <c r="E194" s="521">
        <v>274011</v>
      </c>
      <c r="F194" s="473">
        <f t="shared" si="84"/>
        <v>97.12190436357578</v>
      </c>
    </row>
    <row r="195" spans="1:6">
      <c r="A195" s="146" t="s">
        <v>447</v>
      </c>
      <c r="B195" s="5" t="s">
        <v>14</v>
      </c>
      <c r="C195" s="25">
        <v>3281477</v>
      </c>
      <c r="D195" s="25">
        <v>3865604</v>
      </c>
      <c r="E195" s="521">
        <v>3865604</v>
      </c>
      <c r="F195" s="473">
        <f t="shared" si="84"/>
        <v>100</v>
      </c>
    </row>
    <row r="196" spans="1:6">
      <c r="A196" s="146" t="s">
        <v>448</v>
      </c>
      <c r="B196" s="5" t="s">
        <v>16</v>
      </c>
      <c r="C196" s="25">
        <v>17431137</v>
      </c>
      <c r="D196" s="25">
        <v>10531137</v>
      </c>
      <c r="E196" s="521">
        <v>10440186</v>
      </c>
      <c r="F196" s="473">
        <f t="shared" si="84"/>
        <v>99.136361059589291</v>
      </c>
    </row>
    <row r="197" spans="1:6">
      <c r="A197" s="146" t="s">
        <v>449</v>
      </c>
      <c r="B197" s="5" t="s">
        <v>313</v>
      </c>
      <c r="C197" s="25">
        <v>0</v>
      </c>
      <c r="D197" s="25">
        <v>0</v>
      </c>
      <c r="E197" s="521">
        <v>0</v>
      </c>
      <c r="F197" s="473">
        <v>0</v>
      </c>
    </row>
    <row r="198" spans="1:6">
      <c r="A198" s="146" t="s">
        <v>450</v>
      </c>
      <c r="B198" s="5" t="s">
        <v>228</v>
      </c>
      <c r="C198" s="25">
        <v>0</v>
      </c>
      <c r="D198" s="25">
        <v>780</v>
      </c>
      <c r="E198" s="521">
        <v>780</v>
      </c>
      <c r="F198" s="473"/>
    </row>
    <row r="199" spans="1:6">
      <c r="A199" s="146" t="s">
        <v>451</v>
      </c>
      <c r="B199" s="5" t="s">
        <v>70</v>
      </c>
      <c r="C199" s="25"/>
      <c r="D199" s="25">
        <v>0</v>
      </c>
      <c r="E199" s="521">
        <v>0</v>
      </c>
      <c r="F199" s="473">
        <v>0</v>
      </c>
    </row>
    <row r="200" spans="1:6">
      <c r="A200" s="146" t="s">
        <v>452</v>
      </c>
      <c r="B200" s="88" t="s">
        <v>555</v>
      </c>
      <c r="C200" s="25"/>
      <c r="D200" s="25">
        <v>112627</v>
      </c>
      <c r="E200" s="521">
        <v>112627</v>
      </c>
      <c r="F200" s="473">
        <v>0</v>
      </c>
    </row>
    <row r="201" spans="1:6" ht="15.75" thickBot="1">
      <c r="A201" s="225" t="s">
        <v>556</v>
      </c>
      <c r="B201" s="88" t="s">
        <v>19</v>
      </c>
      <c r="C201" s="41">
        <v>0</v>
      </c>
      <c r="D201" s="41">
        <v>315587</v>
      </c>
      <c r="E201" s="97">
        <v>572237</v>
      </c>
      <c r="F201" s="478">
        <f t="shared" ref="F201" si="85">E201/D201*100</f>
        <v>181.3246426500458</v>
      </c>
    </row>
    <row r="202" spans="1:6" ht="15.75" thickBot="1">
      <c r="A202" s="371" t="s">
        <v>45</v>
      </c>
      <c r="B202" s="78" t="s">
        <v>27</v>
      </c>
      <c r="C202" s="315">
        <f t="shared" ref="C202:E202" si="86">C203+C204</f>
        <v>0</v>
      </c>
      <c r="D202" s="315">
        <f t="shared" si="86"/>
        <v>0</v>
      </c>
      <c r="E202" s="315">
        <f t="shared" si="86"/>
        <v>0</v>
      </c>
      <c r="F202" s="475"/>
    </row>
    <row r="203" spans="1:6">
      <c r="A203" s="225" t="s">
        <v>505</v>
      </c>
      <c r="B203" s="92" t="s">
        <v>52</v>
      </c>
      <c r="C203" s="41">
        <v>0</v>
      </c>
      <c r="D203" s="41">
        <v>0</v>
      </c>
      <c r="E203" s="97">
        <v>0</v>
      </c>
      <c r="F203" s="472"/>
    </row>
    <row r="204" spans="1:6" ht="15.75" thickBot="1">
      <c r="A204" s="226" t="s">
        <v>506</v>
      </c>
      <c r="B204" s="9" t="s">
        <v>78</v>
      </c>
      <c r="C204" s="172"/>
      <c r="D204" s="172">
        <v>0</v>
      </c>
      <c r="E204" s="524">
        <v>0</v>
      </c>
      <c r="F204" s="473">
        <v>0</v>
      </c>
    </row>
    <row r="205" spans="1:6" ht="15.75" thickBot="1">
      <c r="A205" s="229" t="s">
        <v>1</v>
      </c>
      <c r="B205" s="392" t="s">
        <v>436</v>
      </c>
      <c r="C205" s="376">
        <f t="shared" ref="C205" si="87">C206+C215+C220</f>
        <v>190008907</v>
      </c>
      <c r="D205" s="376">
        <f>D206+D215+D220</f>
        <v>619191352</v>
      </c>
      <c r="E205" s="376">
        <f>E206+E215+E220</f>
        <v>619191352</v>
      </c>
      <c r="F205" s="474">
        <f>E205/D205*100</f>
        <v>100</v>
      </c>
    </row>
    <row r="206" spans="1:6" ht="15.75" thickBot="1">
      <c r="A206" s="371" t="s">
        <v>50</v>
      </c>
      <c r="B206" s="78" t="s">
        <v>466</v>
      </c>
      <c r="C206" s="315">
        <f t="shared" ref="C206" si="88">SUM(C207:C210)</f>
        <v>190008907</v>
      </c>
      <c r="D206" s="315">
        <f t="shared" ref="D206:E206" si="89">SUM(D207:D210)</f>
        <v>617304298</v>
      </c>
      <c r="E206" s="315">
        <f t="shared" si="89"/>
        <v>617304298</v>
      </c>
      <c r="F206" s="475">
        <f>E206/D206*100</f>
        <v>100</v>
      </c>
    </row>
    <row r="207" spans="1:6">
      <c r="A207" s="225" t="s">
        <v>492</v>
      </c>
      <c r="B207" s="92" t="s">
        <v>58</v>
      </c>
      <c r="C207" s="41">
        <v>15000000</v>
      </c>
      <c r="D207" s="41">
        <v>36408947</v>
      </c>
      <c r="E207" s="97">
        <v>36408947</v>
      </c>
      <c r="F207" s="473">
        <f t="shared" ref="F207" si="90">E207/D207*100</f>
        <v>100</v>
      </c>
    </row>
    <row r="208" spans="1:6">
      <c r="A208" s="145" t="s">
        <v>454</v>
      </c>
      <c r="B208" s="5" t="s">
        <v>493</v>
      </c>
      <c r="C208" s="26">
        <v>0</v>
      </c>
      <c r="D208" s="26">
        <v>0</v>
      </c>
      <c r="E208" s="29"/>
      <c r="F208" s="473">
        <v>0</v>
      </c>
    </row>
    <row r="209" spans="1:6">
      <c r="A209" s="145" t="s">
        <v>455</v>
      </c>
      <c r="B209" s="5" t="s">
        <v>59</v>
      </c>
      <c r="C209" s="41"/>
      <c r="D209" s="41"/>
      <c r="E209" s="97"/>
      <c r="F209" s="473"/>
    </row>
    <row r="210" spans="1:6">
      <c r="A210" s="145" t="s">
        <v>472</v>
      </c>
      <c r="B210" s="5" t="s">
        <v>317</v>
      </c>
      <c r="C210" s="26">
        <f>SUM(C211:C214)</f>
        <v>175008907</v>
      </c>
      <c r="D210" s="26">
        <v>580895351</v>
      </c>
      <c r="E210" s="26">
        <v>580895351</v>
      </c>
      <c r="F210" s="473">
        <f t="shared" ref="F210" si="91">E210/D210*100</f>
        <v>100</v>
      </c>
    </row>
    <row r="211" spans="1:6">
      <c r="A211" s="221" t="s">
        <v>494</v>
      </c>
      <c r="B211" s="222" t="s">
        <v>318</v>
      </c>
      <c r="C211" s="32">
        <v>175008907</v>
      </c>
      <c r="D211" s="32">
        <v>0</v>
      </c>
      <c r="E211" s="540">
        <v>0</v>
      </c>
      <c r="F211" s="473">
        <v>0</v>
      </c>
    </row>
    <row r="212" spans="1:6">
      <c r="A212" s="221" t="s">
        <v>496</v>
      </c>
      <c r="B212" s="372" t="s">
        <v>471</v>
      </c>
      <c r="C212" s="32">
        <v>0</v>
      </c>
      <c r="D212" s="32">
        <v>0</v>
      </c>
      <c r="E212" s="540">
        <v>0</v>
      </c>
      <c r="F212" s="473">
        <v>0</v>
      </c>
    </row>
    <row r="213" spans="1:6">
      <c r="A213" s="221" t="s">
        <v>552</v>
      </c>
      <c r="B213" s="372" t="s">
        <v>495</v>
      </c>
      <c r="C213" s="32">
        <v>0</v>
      </c>
      <c r="D213" s="32">
        <v>0</v>
      </c>
      <c r="E213" s="540">
        <v>0</v>
      </c>
      <c r="F213" s="473">
        <v>0</v>
      </c>
    </row>
    <row r="214" spans="1:6" ht="15.75" thickBot="1">
      <c r="A214" s="226" t="s">
        <v>553</v>
      </c>
      <c r="B214" s="395" t="s">
        <v>497</v>
      </c>
      <c r="C214" s="172">
        <v>0</v>
      </c>
      <c r="D214" s="172">
        <v>0</v>
      </c>
      <c r="E214" s="540">
        <v>0</v>
      </c>
      <c r="F214" s="473">
        <v>0</v>
      </c>
    </row>
    <row r="215" spans="1:6" ht="15.75" thickBot="1">
      <c r="A215" s="371" t="s">
        <v>54</v>
      </c>
      <c r="B215" s="373" t="s">
        <v>436</v>
      </c>
      <c r="C215" s="33">
        <f t="shared" ref="C215" si="92">SUM(C216:C218)</f>
        <v>0</v>
      </c>
      <c r="D215" s="33">
        <f>SUM(D216:D219)</f>
        <v>1816589</v>
      </c>
      <c r="E215" s="33">
        <f>SUM(E216:E219)</f>
        <v>1816589</v>
      </c>
      <c r="F215" s="438">
        <f>E215/D215*100</f>
        <v>100</v>
      </c>
    </row>
    <row r="216" spans="1:6">
      <c r="A216" s="146" t="s">
        <v>456</v>
      </c>
      <c r="B216" s="384" t="s">
        <v>22</v>
      </c>
      <c r="C216" s="25"/>
      <c r="D216" s="25"/>
      <c r="E216" s="521">
        <v>0</v>
      </c>
      <c r="F216" s="477"/>
    </row>
    <row r="217" spans="1:6">
      <c r="A217" s="145" t="s">
        <v>457</v>
      </c>
      <c r="B217" s="11" t="s">
        <v>24</v>
      </c>
      <c r="C217" s="41">
        <v>0</v>
      </c>
      <c r="D217" s="41">
        <v>1761668</v>
      </c>
      <c r="E217" s="97">
        <v>1761668</v>
      </c>
      <c r="F217" s="476">
        <f>E217/D217*100</f>
        <v>100</v>
      </c>
    </row>
    <row r="218" spans="1:6">
      <c r="A218" s="221" t="s">
        <v>458</v>
      </c>
      <c r="B218" s="385" t="s">
        <v>229</v>
      </c>
      <c r="C218" s="366">
        <v>0</v>
      </c>
      <c r="D218" s="366">
        <v>54921</v>
      </c>
      <c r="E218" s="540">
        <v>54921</v>
      </c>
      <c r="F218" s="478"/>
    </row>
    <row r="219" spans="1:6" ht="15.75" thickBot="1">
      <c r="A219" s="221" t="s">
        <v>535</v>
      </c>
      <c r="B219" s="385" t="s">
        <v>560</v>
      </c>
      <c r="C219" s="366"/>
      <c r="D219" s="366"/>
      <c r="E219" s="540"/>
      <c r="F219" s="478"/>
    </row>
    <row r="220" spans="1:6" ht="15.75" thickBot="1">
      <c r="A220" s="371" t="s">
        <v>53</v>
      </c>
      <c r="B220" s="373" t="s">
        <v>319</v>
      </c>
      <c r="C220" s="315">
        <f t="shared" ref="C220" si="93">SUM(C221:C222)</f>
        <v>0</v>
      </c>
      <c r="D220" s="315">
        <f t="shared" ref="D220:E220" si="94">SUM(D221:D222)</f>
        <v>70465</v>
      </c>
      <c r="E220" s="315">
        <f t="shared" si="94"/>
        <v>70465</v>
      </c>
      <c r="F220" s="471">
        <v>0</v>
      </c>
    </row>
    <row r="221" spans="1:6" ht="15.75" thickBot="1">
      <c r="A221" s="225" t="s">
        <v>507</v>
      </c>
      <c r="B221" s="406" t="s">
        <v>493</v>
      </c>
      <c r="C221" s="41">
        <v>0</v>
      </c>
      <c r="D221" s="41">
        <v>70465</v>
      </c>
      <c r="E221" s="97">
        <v>70465</v>
      </c>
      <c r="F221" s="471">
        <v>0</v>
      </c>
    </row>
    <row r="222" spans="1:6" ht="15.75" thickBot="1">
      <c r="A222" s="226" t="s">
        <v>508</v>
      </c>
      <c r="B222" s="407" t="s">
        <v>80</v>
      </c>
      <c r="C222" s="172"/>
      <c r="D222" s="172">
        <v>0</v>
      </c>
      <c r="E222" s="524"/>
      <c r="F222" s="471">
        <v>0</v>
      </c>
    </row>
    <row r="223" spans="1:6" ht="15.75" thickBot="1">
      <c r="A223" s="408" t="s">
        <v>2</v>
      </c>
      <c r="B223" s="409" t="s">
        <v>539</v>
      </c>
      <c r="C223" s="410">
        <f>C205+C164</f>
        <v>505382315</v>
      </c>
      <c r="D223" s="410">
        <f>D205+D164</f>
        <v>911445387</v>
      </c>
      <c r="E223" s="410">
        <f>E205+E164</f>
        <v>911763220</v>
      </c>
      <c r="F223" s="479">
        <f>E223/D223*100</f>
        <v>100.0348713158828</v>
      </c>
    </row>
    <row r="224" spans="1:6" ht="15.75" thickBot="1">
      <c r="A224" s="116" t="s">
        <v>12</v>
      </c>
      <c r="B224" s="82" t="s">
        <v>509</v>
      </c>
      <c r="C224" s="156">
        <f t="shared" ref="C224" si="95">SUM(C225:C227)</f>
        <v>0</v>
      </c>
      <c r="D224" s="156">
        <f t="shared" ref="D224" si="96">SUM(D225:D227)</f>
        <v>0</v>
      </c>
      <c r="E224" s="164"/>
      <c r="F224" s="480"/>
    </row>
    <row r="225" spans="1:6">
      <c r="A225" s="113" t="s">
        <v>13</v>
      </c>
      <c r="B225" s="79" t="s">
        <v>230</v>
      </c>
      <c r="C225" s="158"/>
      <c r="D225" s="158"/>
      <c r="E225" s="162"/>
      <c r="F225" s="481"/>
    </row>
    <row r="226" spans="1:6">
      <c r="A226" s="113" t="s">
        <v>15</v>
      </c>
      <c r="B226" s="80" t="s">
        <v>231</v>
      </c>
      <c r="C226" s="158"/>
      <c r="D226" s="158"/>
      <c r="E226" s="162"/>
      <c r="F226" s="442"/>
    </row>
    <row r="227" spans="1:6" ht="15.75" thickBot="1">
      <c r="A227" s="113" t="s">
        <v>17</v>
      </c>
      <c r="B227" s="83" t="s">
        <v>232</v>
      </c>
      <c r="C227" s="158"/>
      <c r="D227" s="158"/>
      <c r="E227" s="162"/>
      <c r="F227" s="481"/>
    </row>
    <row r="228" spans="1:6" ht="15.75" thickBot="1">
      <c r="A228" s="116" t="s">
        <v>20</v>
      </c>
      <c r="B228" s="82" t="s">
        <v>510</v>
      </c>
      <c r="C228" s="156">
        <f t="shared" ref="C228:D228" si="97">SUM(C229:C232)</f>
        <v>0</v>
      </c>
      <c r="D228" s="156">
        <f t="shared" si="97"/>
        <v>0</v>
      </c>
      <c r="E228" s="164"/>
      <c r="F228" s="482">
        <f t="shared" ref="F228" si="98">SUM(F229:F232)</f>
        <v>0</v>
      </c>
    </row>
    <row r="229" spans="1:6">
      <c r="A229" s="113" t="s">
        <v>21</v>
      </c>
      <c r="B229" s="79" t="s">
        <v>233</v>
      </c>
      <c r="C229" s="158"/>
      <c r="D229" s="158"/>
      <c r="E229" s="162"/>
      <c r="F229" s="481"/>
    </row>
    <row r="230" spans="1:6">
      <c r="A230" s="113" t="s">
        <v>23</v>
      </c>
      <c r="B230" s="80" t="s">
        <v>81</v>
      </c>
      <c r="C230" s="158"/>
      <c r="D230" s="158"/>
      <c r="E230" s="162"/>
      <c r="F230" s="481"/>
    </row>
    <row r="231" spans="1:6">
      <c r="A231" s="113" t="s">
        <v>25</v>
      </c>
      <c r="B231" s="80" t="s">
        <v>234</v>
      </c>
      <c r="C231" s="158"/>
      <c r="D231" s="158"/>
      <c r="E231" s="162"/>
      <c r="F231" s="481"/>
    </row>
    <row r="232" spans="1:6" ht="15.75" thickBot="1">
      <c r="A232" s="113" t="s">
        <v>68</v>
      </c>
      <c r="B232" s="81" t="s">
        <v>82</v>
      </c>
      <c r="C232" s="158"/>
      <c r="D232" s="158"/>
      <c r="E232" s="162"/>
      <c r="F232" s="481"/>
    </row>
    <row r="233" spans="1:6" ht="15.75" thickBot="1">
      <c r="A233" s="116" t="s">
        <v>26</v>
      </c>
      <c r="B233" s="82" t="s">
        <v>543</v>
      </c>
      <c r="C233" s="156">
        <f t="shared" ref="C233:E233" si="99">SUM(C234:C235)</f>
        <v>134782972</v>
      </c>
      <c r="D233" s="156">
        <f t="shared" si="99"/>
        <v>131902905</v>
      </c>
      <c r="E233" s="156">
        <f t="shared" si="99"/>
        <v>131902905</v>
      </c>
      <c r="F233" s="480">
        <f>E233/D233*100</f>
        <v>100</v>
      </c>
    </row>
    <row r="234" spans="1:6">
      <c r="A234" s="113" t="s">
        <v>71</v>
      </c>
      <c r="B234" s="79" t="s">
        <v>35</v>
      </c>
      <c r="C234" s="158">
        <v>134782972</v>
      </c>
      <c r="D234" s="158">
        <v>131902905</v>
      </c>
      <c r="E234" s="165">
        <v>131902905</v>
      </c>
      <c r="F234" s="491">
        <f>E234/D234*100</f>
        <v>100</v>
      </c>
    </row>
    <row r="235" spans="1:6" ht="15.75" thickBot="1">
      <c r="A235" s="115" t="s">
        <v>72</v>
      </c>
      <c r="B235" s="81" t="s">
        <v>36</v>
      </c>
      <c r="C235" s="158"/>
      <c r="D235" s="158"/>
      <c r="E235" s="165"/>
      <c r="F235" s="483"/>
    </row>
    <row r="236" spans="1:6" ht="15.75" thickBot="1">
      <c r="A236" s="116" t="s">
        <v>511</v>
      </c>
      <c r="B236" s="82" t="s">
        <v>544</v>
      </c>
      <c r="C236" s="156">
        <f t="shared" ref="C236" si="100">SUM(C237:C239)</f>
        <v>0</v>
      </c>
      <c r="D236" s="156">
        <f t="shared" ref="D236:E236" si="101">SUM(D237:D239)</f>
        <v>6227560</v>
      </c>
      <c r="E236" s="156">
        <f t="shared" si="101"/>
        <v>6227560</v>
      </c>
      <c r="F236" s="491">
        <f t="shared" ref="F236:F237" si="102">E236/D236*100</f>
        <v>100</v>
      </c>
    </row>
    <row r="237" spans="1:6">
      <c r="A237" s="113" t="s">
        <v>75</v>
      </c>
      <c r="B237" s="79" t="s">
        <v>38</v>
      </c>
      <c r="C237" s="158"/>
      <c r="D237" s="158">
        <v>6227560</v>
      </c>
      <c r="E237" s="162">
        <v>6227560</v>
      </c>
      <c r="F237" s="491">
        <f t="shared" si="102"/>
        <v>100</v>
      </c>
    </row>
    <row r="238" spans="1:6">
      <c r="A238" s="114" t="s">
        <v>76</v>
      </c>
      <c r="B238" s="80" t="s">
        <v>39</v>
      </c>
      <c r="C238" s="158"/>
      <c r="D238" s="158"/>
      <c r="E238" s="162"/>
      <c r="F238" s="481"/>
    </row>
    <row r="239" spans="1:6" ht="15.75" thickBot="1">
      <c r="A239" s="115" t="s">
        <v>77</v>
      </c>
      <c r="B239" s="81" t="s">
        <v>40</v>
      </c>
      <c r="C239" s="158"/>
      <c r="D239" s="158">
        <v>0</v>
      </c>
      <c r="E239" s="162">
        <v>0</v>
      </c>
      <c r="F239" s="442"/>
    </row>
    <row r="240" spans="1:6" ht="15.75" thickBot="1">
      <c r="A240" s="116" t="s">
        <v>512</v>
      </c>
      <c r="B240" s="82" t="s">
        <v>545</v>
      </c>
      <c r="C240" s="156">
        <f t="shared" ref="C240" si="103">SUM(C241:C244)</f>
        <v>0</v>
      </c>
      <c r="D240" s="156">
        <f t="shared" ref="D240" si="104">SUM(D241:D244)</f>
        <v>0</v>
      </c>
      <c r="E240" s="164"/>
      <c r="F240" s="482">
        <f t="shared" ref="F240" si="105">SUM(F241:F244)</f>
        <v>0</v>
      </c>
    </row>
    <row r="241" spans="1:6">
      <c r="A241" s="117" t="s">
        <v>513</v>
      </c>
      <c r="B241" s="79" t="s">
        <v>238</v>
      </c>
      <c r="C241" s="158"/>
      <c r="D241" s="158"/>
      <c r="E241" s="162"/>
      <c r="F241" s="481"/>
    </row>
    <row r="242" spans="1:6">
      <c r="A242" s="118" t="s">
        <v>514</v>
      </c>
      <c r="B242" s="80" t="s">
        <v>239</v>
      </c>
      <c r="C242" s="158"/>
      <c r="D242" s="158"/>
      <c r="E242" s="162"/>
      <c r="F242" s="481"/>
    </row>
    <row r="243" spans="1:6">
      <c r="A243" s="118" t="s">
        <v>515</v>
      </c>
      <c r="B243" s="80" t="s">
        <v>240</v>
      </c>
      <c r="C243" s="158"/>
      <c r="D243" s="158"/>
      <c r="E243" s="162"/>
      <c r="F243" s="481"/>
    </row>
    <row r="244" spans="1:6" ht="15.75" thickBot="1">
      <c r="A244" s="119" t="s">
        <v>516</v>
      </c>
      <c r="B244" s="81" t="s">
        <v>241</v>
      </c>
      <c r="C244" s="158"/>
      <c r="D244" s="158"/>
      <c r="E244" s="162"/>
      <c r="F244" s="481"/>
    </row>
    <row r="245" spans="1:6" ht="15.75" thickBot="1">
      <c r="A245" s="116" t="s">
        <v>30</v>
      </c>
      <c r="B245" s="84" t="s">
        <v>517</v>
      </c>
      <c r="C245" s="156">
        <f t="shared" ref="C245:E245" si="106">C224+C228+C233+C236+C240</f>
        <v>134782972</v>
      </c>
      <c r="D245" s="156">
        <f t="shared" si="106"/>
        <v>138130465</v>
      </c>
      <c r="E245" s="156">
        <f t="shared" si="106"/>
        <v>138130465</v>
      </c>
      <c r="F245" s="480">
        <f>E245/D245*100</f>
        <v>100</v>
      </c>
    </row>
    <row r="246" spans="1:6" ht="16.5" thickBot="1">
      <c r="A246" s="413" t="s">
        <v>33</v>
      </c>
      <c r="B246" s="414" t="s">
        <v>518</v>
      </c>
      <c r="C246" s="340">
        <f t="shared" ref="C246:E246" si="107">C245+C223</f>
        <v>640165287</v>
      </c>
      <c r="D246" s="340">
        <f t="shared" si="107"/>
        <v>1049575852</v>
      </c>
      <c r="E246" s="340">
        <f t="shared" si="107"/>
        <v>1049893685</v>
      </c>
      <c r="F246" s="484">
        <f>E246/D246*100</f>
        <v>100.03028204196909</v>
      </c>
    </row>
    <row r="247" spans="1:6" ht="15.75" thickBot="1">
      <c r="A247" s="120"/>
      <c r="B247" s="139"/>
      <c r="C247" s="121"/>
      <c r="D247" s="121">
        <v>0</v>
      </c>
      <c r="E247" s="121">
        <v>0</v>
      </c>
      <c r="F247" s="485"/>
    </row>
    <row r="248" spans="1:6" ht="15.75" thickBot="1">
      <c r="A248" s="125"/>
      <c r="B248" s="140" t="s">
        <v>148</v>
      </c>
      <c r="C248" s="313"/>
      <c r="D248" s="313"/>
      <c r="E248" s="313"/>
      <c r="F248" s="486"/>
    </row>
    <row r="249" spans="1:6" ht="15.75" thickBot="1">
      <c r="A249" s="420" t="s">
        <v>0</v>
      </c>
      <c r="B249" s="421" t="s">
        <v>532</v>
      </c>
      <c r="C249" s="412">
        <f t="shared" ref="C249:E249" si="108">C250+C251+C252+C254+C255+C266</f>
        <v>169078687</v>
      </c>
      <c r="D249" s="412">
        <f t="shared" si="108"/>
        <v>203542952</v>
      </c>
      <c r="E249" s="412">
        <f t="shared" si="108"/>
        <v>160243486</v>
      </c>
      <c r="F249" s="462">
        <f>E249/D249*100</f>
        <v>78.727111120998188</v>
      </c>
    </row>
    <row r="250" spans="1:6">
      <c r="A250" s="126" t="s">
        <v>3</v>
      </c>
      <c r="B250" s="8" t="s">
        <v>242</v>
      </c>
      <c r="C250" s="157">
        <v>43918060</v>
      </c>
      <c r="D250" s="157">
        <v>45480047</v>
      </c>
      <c r="E250" s="157">
        <v>45250864</v>
      </c>
      <c r="F250" s="441">
        <f>E250/D250*100</f>
        <v>99.496080116188097</v>
      </c>
    </row>
    <row r="251" spans="1:6">
      <c r="A251" s="114" t="s">
        <v>4</v>
      </c>
      <c r="B251" s="5" t="s">
        <v>89</v>
      </c>
      <c r="C251" s="158">
        <v>9120612</v>
      </c>
      <c r="D251" s="158">
        <v>8260192</v>
      </c>
      <c r="E251" s="158">
        <v>8260118</v>
      </c>
      <c r="F251" s="442">
        <f>E251/D251*100</f>
        <v>99.999104137046686</v>
      </c>
    </row>
    <row r="252" spans="1:6">
      <c r="A252" s="114" t="s">
        <v>5</v>
      </c>
      <c r="B252" s="5" t="s">
        <v>243</v>
      </c>
      <c r="C252" s="158">
        <v>98449062</v>
      </c>
      <c r="D252" s="158">
        <v>128933859</v>
      </c>
      <c r="E252" s="158">
        <v>92736793</v>
      </c>
      <c r="F252" s="442">
        <f t="shared" ref="F252" si="109">E252/D252*100</f>
        <v>71.925864717971407</v>
      </c>
    </row>
    <row r="253" spans="1:6">
      <c r="A253" s="114"/>
      <c r="B253" s="88" t="s">
        <v>423</v>
      </c>
      <c r="C253" s="158">
        <v>0</v>
      </c>
      <c r="D253" s="158">
        <v>0</v>
      </c>
      <c r="E253" s="158">
        <v>0</v>
      </c>
      <c r="F253" s="442">
        <v>0</v>
      </c>
    </row>
    <row r="254" spans="1:6">
      <c r="A254" s="114" t="s">
        <v>45</v>
      </c>
      <c r="B254" s="11" t="s">
        <v>127</v>
      </c>
      <c r="C254" s="158">
        <v>10654953</v>
      </c>
      <c r="D254" s="158">
        <v>12007553</v>
      </c>
      <c r="E254" s="158">
        <v>11900540</v>
      </c>
      <c r="F254" s="442">
        <f t="shared" ref="F254:F255" si="110">E254/D254*100</f>
        <v>99.1087859449798</v>
      </c>
    </row>
    <row r="255" spans="1:6">
      <c r="A255" s="114" t="s">
        <v>244</v>
      </c>
      <c r="B255" s="12" t="s">
        <v>91</v>
      </c>
      <c r="C255" s="158">
        <f>SUM(C256:C265)</f>
        <v>3936000</v>
      </c>
      <c r="D255" s="158">
        <f t="shared" ref="D255:E255" si="111">SUM(D256:D265)</f>
        <v>5861301</v>
      </c>
      <c r="E255" s="158">
        <f t="shared" si="111"/>
        <v>2095171</v>
      </c>
      <c r="F255" s="442">
        <f t="shared" si="110"/>
        <v>35.745835267630852</v>
      </c>
    </row>
    <row r="256" spans="1:6">
      <c r="A256" s="114" t="s">
        <v>49</v>
      </c>
      <c r="B256" s="5" t="s">
        <v>245</v>
      </c>
      <c r="C256" s="159">
        <v>0</v>
      </c>
      <c r="D256" s="159">
        <v>1519126</v>
      </c>
      <c r="E256" s="159">
        <v>1518671</v>
      </c>
      <c r="F256" s="442">
        <v>0</v>
      </c>
    </row>
    <row r="257" spans="1:6">
      <c r="A257" s="114" t="s">
        <v>93</v>
      </c>
      <c r="B257" s="85" t="s">
        <v>246</v>
      </c>
      <c r="C257" s="159"/>
      <c r="D257" s="159"/>
      <c r="E257" s="159"/>
      <c r="F257" s="442"/>
    </row>
    <row r="258" spans="1:6">
      <c r="A258" s="114" t="s">
        <v>95</v>
      </c>
      <c r="B258" s="86" t="s">
        <v>247</v>
      </c>
      <c r="C258" s="159"/>
      <c r="D258" s="159"/>
      <c r="E258" s="159"/>
      <c r="F258" s="442"/>
    </row>
    <row r="259" spans="1:6" ht="22.5">
      <c r="A259" s="114" t="s">
        <v>96</v>
      </c>
      <c r="B259" s="86" t="s">
        <v>248</v>
      </c>
      <c r="C259" s="159"/>
      <c r="D259" s="159"/>
      <c r="E259" s="159"/>
      <c r="F259" s="442"/>
    </row>
    <row r="260" spans="1:6">
      <c r="A260" s="114" t="s">
        <v>98</v>
      </c>
      <c r="B260" s="85" t="s">
        <v>249</v>
      </c>
      <c r="C260" s="159">
        <v>2576000</v>
      </c>
      <c r="D260" s="159">
        <v>2576000</v>
      </c>
      <c r="E260" s="159">
        <v>465500</v>
      </c>
      <c r="F260" s="442">
        <v>0</v>
      </c>
    </row>
    <row r="261" spans="1:6">
      <c r="A261" s="114" t="s">
        <v>100</v>
      </c>
      <c r="B261" s="85" t="s">
        <v>250</v>
      </c>
      <c r="C261" s="159"/>
      <c r="D261" s="159"/>
      <c r="E261" s="159"/>
      <c r="F261" s="442"/>
    </row>
    <row r="262" spans="1:6">
      <c r="A262" s="114" t="s">
        <v>130</v>
      </c>
      <c r="B262" s="86" t="s">
        <v>251</v>
      </c>
      <c r="C262" s="159">
        <v>0</v>
      </c>
      <c r="D262" s="159">
        <v>0</v>
      </c>
      <c r="E262" s="159">
        <v>0</v>
      </c>
      <c r="F262" s="442">
        <v>0</v>
      </c>
    </row>
    <row r="263" spans="1:6">
      <c r="A263" s="127" t="s">
        <v>132</v>
      </c>
      <c r="B263" s="87" t="s">
        <v>252</v>
      </c>
      <c r="C263" s="159"/>
      <c r="D263" s="159"/>
      <c r="E263" s="159"/>
      <c r="F263" s="442"/>
    </row>
    <row r="264" spans="1:6">
      <c r="A264" s="114" t="s">
        <v>135</v>
      </c>
      <c r="B264" s="87" t="s">
        <v>253</v>
      </c>
      <c r="C264" s="159">
        <v>0</v>
      </c>
      <c r="D264" s="159">
        <v>0</v>
      </c>
      <c r="E264" s="159">
        <v>0</v>
      </c>
      <c r="F264" s="442"/>
    </row>
    <row r="265" spans="1:6">
      <c r="A265" s="115" t="s">
        <v>136</v>
      </c>
      <c r="B265" s="87" t="s">
        <v>254</v>
      </c>
      <c r="C265" s="159">
        <v>1360000</v>
      </c>
      <c r="D265" s="159">
        <v>1766175</v>
      </c>
      <c r="E265" s="159">
        <v>111000</v>
      </c>
      <c r="F265" s="442">
        <f t="shared" ref="F265" si="112">E265/D265*100</f>
        <v>6.2847679306976945</v>
      </c>
    </row>
    <row r="266" spans="1:6" ht="15.75" thickBot="1">
      <c r="A266" s="128" t="s">
        <v>376</v>
      </c>
      <c r="B266" s="9" t="s">
        <v>113</v>
      </c>
      <c r="C266" s="163">
        <v>3000000</v>
      </c>
      <c r="D266" s="163">
        <v>3000000</v>
      </c>
      <c r="E266" s="163">
        <v>0</v>
      </c>
      <c r="F266" s="442">
        <f>E266/D266*100</f>
        <v>0</v>
      </c>
    </row>
    <row r="267" spans="1:6" ht="15.75" thickBot="1">
      <c r="A267" s="411" t="s">
        <v>1</v>
      </c>
      <c r="B267" s="422" t="s">
        <v>533</v>
      </c>
      <c r="C267" s="412">
        <f t="shared" ref="C267:E267" si="113">+C268+C271+C273+C282</f>
        <v>303450256</v>
      </c>
      <c r="D267" s="412">
        <f t="shared" si="113"/>
        <v>690295828</v>
      </c>
      <c r="E267" s="412">
        <f t="shared" si="113"/>
        <v>224635427</v>
      </c>
      <c r="F267" s="464">
        <f>E267/D267*100</f>
        <v>32.541907090882781</v>
      </c>
    </row>
    <row r="268" spans="1:6">
      <c r="A268" s="113" t="s">
        <v>50</v>
      </c>
      <c r="B268" s="5" t="s">
        <v>174</v>
      </c>
      <c r="C268" s="157">
        <v>69557800</v>
      </c>
      <c r="D268" s="157">
        <v>379971700</v>
      </c>
      <c r="E268" s="157">
        <v>68731225</v>
      </c>
      <c r="F268" s="465">
        <f>E268/D268*100</f>
        <v>18.088511591784336</v>
      </c>
    </row>
    <row r="269" spans="1:6">
      <c r="A269" s="113" t="s">
        <v>54</v>
      </c>
      <c r="B269" s="88" t="s">
        <v>255</v>
      </c>
      <c r="C269" s="157">
        <v>0</v>
      </c>
      <c r="D269" s="157">
        <v>0</v>
      </c>
      <c r="E269" s="157">
        <v>0</v>
      </c>
      <c r="F269" s="465">
        <v>0</v>
      </c>
    </row>
    <row r="270" spans="1:6">
      <c r="A270" s="113"/>
      <c r="B270" s="88" t="s">
        <v>422</v>
      </c>
      <c r="C270" s="157">
        <v>0</v>
      </c>
      <c r="D270" s="157">
        <v>0</v>
      </c>
      <c r="E270" s="157">
        <v>0</v>
      </c>
      <c r="F270" s="465">
        <v>0</v>
      </c>
    </row>
    <row r="271" spans="1:6">
      <c r="A271" s="113" t="s">
        <v>53</v>
      </c>
      <c r="B271" s="88" t="s">
        <v>104</v>
      </c>
      <c r="C271" s="158">
        <v>233892456</v>
      </c>
      <c r="D271" s="158">
        <v>310324128</v>
      </c>
      <c r="E271" s="158">
        <v>155904202</v>
      </c>
      <c r="F271" s="465">
        <f>E271/D271*100</f>
        <v>50.239149306495435</v>
      </c>
    </row>
    <row r="272" spans="1:6">
      <c r="A272" s="113" t="s">
        <v>55</v>
      </c>
      <c r="B272" s="88" t="s">
        <v>105</v>
      </c>
      <c r="C272" s="158"/>
      <c r="D272" s="158"/>
      <c r="E272" s="158"/>
      <c r="F272" s="465"/>
    </row>
    <row r="273" spans="1:6">
      <c r="A273" s="113" t="s">
        <v>56</v>
      </c>
      <c r="B273" s="89" t="s">
        <v>180</v>
      </c>
      <c r="C273" s="158">
        <f t="shared" ref="C273" si="114">SUM(C274:C281)</f>
        <v>0</v>
      </c>
      <c r="D273" s="158">
        <f t="shared" ref="D273:E273" si="115">SUM(D274:D281)</f>
        <v>0</v>
      </c>
      <c r="E273" s="158">
        <f t="shared" si="115"/>
        <v>0</v>
      </c>
      <c r="F273" s="465">
        <v>0</v>
      </c>
    </row>
    <row r="274" spans="1:6">
      <c r="A274" s="113" t="s">
        <v>57</v>
      </c>
      <c r="B274" s="90" t="s">
        <v>256</v>
      </c>
      <c r="C274" s="158"/>
      <c r="D274" s="158"/>
      <c r="E274" s="158"/>
      <c r="F274" s="465"/>
    </row>
    <row r="275" spans="1:6">
      <c r="A275" s="113" t="s">
        <v>107</v>
      </c>
      <c r="B275" s="91" t="s">
        <v>257</v>
      </c>
      <c r="C275" s="158"/>
      <c r="D275" s="158"/>
      <c r="E275" s="158"/>
      <c r="F275" s="465"/>
    </row>
    <row r="276" spans="1:6" ht="22.5">
      <c r="A276" s="113" t="s">
        <v>109</v>
      </c>
      <c r="B276" s="86" t="s">
        <v>248</v>
      </c>
      <c r="C276" s="158"/>
      <c r="D276" s="158"/>
      <c r="E276" s="158"/>
      <c r="F276" s="465"/>
    </row>
    <row r="277" spans="1:6">
      <c r="A277" s="113" t="s">
        <v>110</v>
      </c>
      <c r="B277" s="86" t="s">
        <v>258</v>
      </c>
      <c r="C277" s="158">
        <v>0</v>
      </c>
      <c r="D277" s="158">
        <v>0</v>
      </c>
      <c r="E277" s="158">
        <v>0</v>
      </c>
      <c r="F277" s="465">
        <v>0</v>
      </c>
    </row>
    <row r="278" spans="1:6">
      <c r="A278" s="113" t="s">
        <v>112</v>
      </c>
      <c r="B278" s="86" t="s">
        <v>259</v>
      </c>
      <c r="C278" s="158"/>
      <c r="D278" s="158"/>
      <c r="E278" s="158"/>
      <c r="F278" s="465"/>
    </row>
    <row r="279" spans="1:6">
      <c r="A279" s="113" t="s">
        <v>138</v>
      </c>
      <c r="B279" s="86" t="s">
        <v>251</v>
      </c>
      <c r="C279" s="158">
        <v>0</v>
      </c>
      <c r="D279" s="158">
        <v>0</v>
      </c>
      <c r="E279" s="158">
        <v>0</v>
      </c>
      <c r="F279" s="465">
        <v>0</v>
      </c>
    </row>
    <row r="280" spans="1:6">
      <c r="A280" s="113" t="s">
        <v>141</v>
      </c>
      <c r="B280" s="86" t="s">
        <v>260</v>
      </c>
      <c r="C280" s="158">
        <v>0</v>
      </c>
      <c r="D280" s="158">
        <v>0</v>
      </c>
      <c r="E280" s="158">
        <v>0</v>
      </c>
      <c r="F280" s="465">
        <v>0</v>
      </c>
    </row>
    <row r="281" spans="1:6">
      <c r="A281" s="127" t="s">
        <v>142</v>
      </c>
      <c r="B281" s="86" t="s">
        <v>261</v>
      </c>
      <c r="C281" s="159">
        <v>0</v>
      </c>
      <c r="D281" s="159">
        <v>0</v>
      </c>
      <c r="E281" s="159">
        <v>0</v>
      </c>
      <c r="F281" s="465">
        <v>0</v>
      </c>
    </row>
    <row r="282" spans="1:6" ht="15.75" thickBot="1">
      <c r="A282" s="115" t="s">
        <v>377</v>
      </c>
      <c r="B282" s="88" t="s">
        <v>114</v>
      </c>
      <c r="C282" s="159">
        <v>0</v>
      </c>
      <c r="D282" s="159">
        <v>0</v>
      </c>
      <c r="E282" s="159">
        <v>0</v>
      </c>
      <c r="F282" s="465">
        <v>0</v>
      </c>
    </row>
    <row r="283" spans="1:6" ht="15.75" thickBot="1">
      <c r="A283" s="411" t="s">
        <v>2</v>
      </c>
      <c r="B283" s="392" t="s">
        <v>519</v>
      </c>
      <c r="C283" s="412">
        <f t="shared" ref="C283:E283" si="116">+C249+C267</f>
        <v>472528943</v>
      </c>
      <c r="D283" s="412">
        <f t="shared" si="116"/>
        <v>893838780</v>
      </c>
      <c r="E283" s="412">
        <f t="shared" si="116"/>
        <v>384878913</v>
      </c>
      <c r="F283" s="464">
        <f>E283/D283*100</f>
        <v>43.059097637271904</v>
      </c>
    </row>
    <row r="284" spans="1:6" ht="15.75" thickBot="1">
      <c r="A284" s="2" t="s">
        <v>12</v>
      </c>
      <c r="B284" s="78" t="s">
        <v>542</v>
      </c>
      <c r="C284" s="156">
        <f t="shared" ref="C284:E284" si="117">+C285+C286+C287</f>
        <v>0</v>
      </c>
      <c r="D284" s="156">
        <f t="shared" si="117"/>
        <v>0</v>
      </c>
      <c r="E284" s="156">
        <f t="shared" si="117"/>
        <v>0</v>
      </c>
      <c r="F284" s="466"/>
    </row>
    <row r="285" spans="1:6">
      <c r="A285" s="113" t="s">
        <v>13</v>
      </c>
      <c r="B285" s="3" t="s">
        <v>263</v>
      </c>
      <c r="C285" s="158"/>
      <c r="D285" s="158"/>
      <c r="E285" s="158"/>
      <c r="F285" s="463"/>
    </row>
    <row r="286" spans="1:6">
      <c r="A286" s="113" t="s">
        <v>15</v>
      </c>
      <c r="B286" s="3" t="s">
        <v>264</v>
      </c>
      <c r="C286" s="158"/>
      <c r="D286" s="158"/>
      <c r="E286" s="158"/>
      <c r="F286" s="463"/>
    </row>
    <row r="287" spans="1:6" ht="15.75" thickBot="1">
      <c r="A287" s="127" t="s">
        <v>17</v>
      </c>
      <c r="B287" s="92" t="s">
        <v>265</v>
      </c>
      <c r="C287" s="158"/>
      <c r="D287" s="158"/>
      <c r="E287" s="158"/>
      <c r="F287" s="467"/>
    </row>
    <row r="288" spans="1:6" ht="15.75" thickBot="1">
      <c r="A288" s="2" t="s">
        <v>20</v>
      </c>
      <c r="B288" s="78" t="s">
        <v>546</v>
      </c>
      <c r="C288" s="156">
        <f t="shared" ref="C288:F288" si="118">+C289+C290+C291+C292</f>
        <v>0</v>
      </c>
      <c r="D288" s="156">
        <f t="shared" si="118"/>
        <v>0</v>
      </c>
      <c r="E288" s="156">
        <f t="shared" si="118"/>
        <v>0</v>
      </c>
      <c r="F288" s="468">
        <f t="shared" si="118"/>
        <v>0</v>
      </c>
    </row>
    <row r="289" spans="1:6">
      <c r="A289" s="113" t="s">
        <v>21</v>
      </c>
      <c r="B289" s="3" t="s">
        <v>266</v>
      </c>
      <c r="C289" s="158"/>
      <c r="D289" s="158"/>
      <c r="E289" s="158"/>
      <c r="F289" s="467"/>
    </row>
    <row r="290" spans="1:6">
      <c r="A290" s="113" t="s">
        <v>23</v>
      </c>
      <c r="B290" s="3" t="s">
        <v>267</v>
      </c>
      <c r="C290" s="158"/>
      <c r="D290" s="158"/>
      <c r="E290" s="158"/>
      <c r="F290" s="467"/>
    </row>
    <row r="291" spans="1:6">
      <c r="A291" s="113" t="s">
        <v>25</v>
      </c>
      <c r="B291" s="3" t="s">
        <v>268</v>
      </c>
      <c r="C291" s="158"/>
      <c r="D291" s="158"/>
      <c r="E291" s="158"/>
      <c r="F291" s="467"/>
    </row>
    <row r="292" spans="1:6" ht="15.75" thickBot="1">
      <c r="A292" s="127" t="s">
        <v>68</v>
      </c>
      <c r="B292" s="92" t="s">
        <v>269</v>
      </c>
      <c r="C292" s="158"/>
      <c r="D292" s="158"/>
      <c r="E292" s="158"/>
      <c r="F292" s="467"/>
    </row>
    <row r="293" spans="1:6" ht="15.75" thickBot="1">
      <c r="A293" s="2" t="s">
        <v>26</v>
      </c>
      <c r="B293" s="78" t="s">
        <v>547</v>
      </c>
      <c r="C293" s="156">
        <f t="shared" ref="C293:E293" si="119">+C294+C295+C296+C297</f>
        <v>5810363</v>
      </c>
      <c r="D293" s="156">
        <f t="shared" si="119"/>
        <v>5810363</v>
      </c>
      <c r="E293" s="156">
        <f t="shared" si="119"/>
        <v>5810363</v>
      </c>
      <c r="F293" s="466">
        <f>E293/D293*100</f>
        <v>100</v>
      </c>
    </row>
    <row r="294" spans="1:6">
      <c r="A294" s="113" t="s">
        <v>71</v>
      </c>
      <c r="B294" s="3" t="s">
        <v>122</v>
      </c>
      <c r="C294" s="158"/>
      <c r="D294" s="158"/>
      <c r="E294" s="158"/>
      <c r="F294" s="467"/>
    </row>
    <row r="295" spans="1:6">
      <c r="A295" s="113" t="s">
        <v>72</v>
      </c>
      <c r="B295" s="3" t="s">
        <v>123</v>
      </c>
      <c r="C295" s="158">
        <v>5810363</v>
      </c>
      <c r="D295" s="158">
        <v>5810363</v>
      </c>
      <c r="E295" s="158">
        <v>5810363</v>
      </c>
      <c r="F295" s="463">
        <f>E295/D295*100</f>
        <v>100</v>
      </c>
    </row>
    <row r="296" spans="1:6">
      <c r="A296" s="113" t="s">
        <v>73</v>
      </c>
      <c r="B296" s="3" t="s">
        <v>270</v>
      </c>
      <c r="C296" s="158"/>
      <c r="D296" s="158">
        <v>0</v>
      </c>
      <c r="E296" s="158">
        <v>0</v>
      </c>
      <c r="F296" s="463">
        <v>0</v>
      </c>
    </row>
    <row r="297" spans="1:6" ht="15.75" thickBot="1">
      <c r="A297" s="127" t="s">
        <v>74</v>
      </c>
      <c r="B297" s="92" t="s">
        <v>271</v>
      </c>
      <c r="C297" s="158"/>
      <c r="D297" s="158"/>
      <c r="E297" s="158"/>
      <c r="F297" s="467"/>
    </row>
    <row r="298" spans="1:6" ht="15.75" thickBot="1">
      <c r="A298" s="2">
        <v>7</v>
      </c>
      <c r="B298" s="78" t="s">
        <v>548</v>
      </c>
      <c r="C298" s="166">
        <f t="shared" ref="C298:F298" si="120">+C299+C300+C301+C302</f>
        <v>0</v>
      </c>
      <c r="D298" s="166">
        <f t="shared" si="120"/>
        <v>0</v>
      </c>
      <c r="E298" s="166">
        <f t="shared" si="120"/>
        <v>0</v>
      </c>
      <c r="F298" s="469">
        <f t="shared" si="120"/>
        <v>0</v>
      </c>
    </row>
    <row r="299" spans="1:6">
      <c r="A299" s="113" t="s">
        <v>75</v>
      </c>
      <c r="B299" s="3" t="s">
        <v>272</v>
      </c>
      <c r="C299" s="158"/>
      <c r="D299" s="158"/>
      <c r="E299" s="158"/>
      <c r="F299" s="467"/>
    </row>
    <row r="300" spans="1:6">
      <c r="A300" s="113" t="s">
        <v>76</v>
      </c>
      <c r="B300" s="3" t="s">
        <v>273</v>
      </c>
      <c r="C300" s="158"/>
      <c r="D300" s="158"/>
      <c r="E300" s="158"/>
      <c r="F300" s="467"/>
    </row>
    <row r="301" spans="1:6">
      <c r="A301" s="113" t="s">
        <v>77</v>
      </c>
      <c r="B301" s="3" t="s">
        <v>274</v>
      </c>
      <c r="C301" s="158"/>
      <c r="D301" s="158"/>
      <c r="E301" s="158"/>
      <c r="F301" s="467"/>
    </row>
    <row r="302" spans="1:6" ht="15.75" thickBot="1">
      <c r="A302" s="113" t="s">
        <v>79</v>
      </c>
      <c r="B302" s="3" t="s">
        <v>275</v>
      </c>
      <c r="C302" s="158"/>
      <c r="D302" s="158"/>
      <c r="E302" s="158"/>
      <c r="F302" s="467"/>
    </row>
    <row r="303" spans="1:6" ht="15.75" thickBot="1">
      <c r="A303" s="2" t="s">
        <v>29</v>
      </c>
      <c r="B303" s="78" t="s">
        <v>540</v>
      </c>
      <c r="C303" s="167">
        <f t="shared" ref="C303:D303" si="121">SUM(C304:C304)</f>
        <v>161825981</v>
      </c>
      <c r="D303" s="167">
        <f t="shared" si="121"/>
        <v>149926709</v>
      </c>
      <c r="E303" s="167">
        <f>SUM(E304:E304)</f>
        <v>149926709</v>
      </c>
      <c r="F303" s="487">
        <f>E303/D303*100</f>
        <v>100</v>
      </c>
    </row>
    <row r="304" spans="1:6" ht="15.75" thickBot="1">
      <c r="A304" s="145"/>
      <c r="B304" s="92" t="s">
        <v>795</v>
      </c>
      <c r="C304" s="362">
        <v>161825981</v>
      </c>
      <c r="D304" s="362">
        <v>149926709</v>
      </c>
      <c r="E304" s="362">
        <v>149926709</v>
      </c>
      <c r="F304" s="488">
        <f>E304/D304*100</f>
        <v>100</v>
      </c>
    </row>
    <row r="305" spans="1:6" ht="15.75" thickBot="1">
      <c r="A305" s="223" t="s">
        <v>30</v>
      </c>
      <c r="B305" s="303" t="s">
        <v>549</v>
      </c>
      <c r="C305" s="341">
        <f t="shared" ref="C305:E305" si="122">C283+C303+C284+C293</f>
        <v>640165287</v>
      </c>
      <c r="D305" s="341">
        <f t="shared" si="122"/>
        <v>1049575852</v>
      </c>
      <c r="E305" s="341">
        <f t="shared" si="122"/>
        <v>540615985</v>
      </c>
      <c r="F305" s="470">
        <f>E305/D305*100</f>
        <v>51.508043365311728</v>
      </c>
    </row>
    <row r="306" spans="1:6" ht="15.75" thickBot="1">
      <c r="A306" s="141"/>
      <c r="B306" s="123"/>
      <c r="C306" s="369"/>
      <c r="D306" s="369"/>
      <c r="E306" s="369"/>
      <c r="F306" s="292"/>
    </row>
    <row r="307" spans="1:6">
      <c r="A307" s="926" t="s">
        <v>852</v>
      </c>
      <c r="B307" s="927"/>
      <c r="C307" s="933">
        <v>12</v>
      </c>
      <c r="D307" s="933">
        <v>13</v>
      </c>
      <c r="E307" s="936">
        <v>13</v>
      </c>
      <c r="F307" s="292"/>
    </row>
    <row r="308" spans="1:6" ht="15.75" thickBot="1">
      <c r="A308" s="929" t="s">
        <v>224</v>
      </c>
      <c r="B308" s="930"/>
      <c r="C308" s="934">
        <v>4</v>
      </c>
      <c r="D308" s="934">
        <v>4</v>
      </c>
      <c r="E308" s="937">
        <v>4</v>
      </c>
      <c r="F308" s="292"/>
    </row>
    <row r="311" spans="1:6">
      <c r="A311" s="292"/>
      <c r="B311" s="1483" t="s">
        <v>868</v>
      </c>
      <c r="C311" s="1483"/>
      <c r="D311" s="1483"/>
      <c r="E311" s="1483"/>
      <c r="F311" s="1483"/>
    </row>
    <row r="312" spans="1:6">
      <c r="A312" s="1482" t="s">
        <v>867</v>
      </c>
      <c r="B312" s="1482"/>
      <c r="C312" s="1482"/>
      <c r="D312" s="1482"/>
      <c r="E312" s="1482"/>
      <c r="F312" s="1482"/>
    </row>
    <row r="313" spans="1:6" ht="16.5" thickBot="1">
      <c r="A313" s="912"/>
      <c r="B313" s="292"/>
      <c r="C313" s="218"/>
      <c r="D313" s="218"/>
      <c r="E313" s="218"/>
      <c r="F313" s="218"/>
    </row>
    <row r="314" spans="1:6">
      <c r="A314" s="232" t="s">
        <v>149</v>
      </c>
      <c r="B314" s="130" t="s">
        <v>786</v>
      </c>
      <c r="C314" s="353"/>
      <c r="D314" s="353"/>
      <c r="E314" s="353"/>
      <c r="F314" s="342" t="s">
        <v>304</v>
      </c>
    </row>
    <row r="315" spans="1:6" ht="25.5" thickBot="1">
      <c r="A315" s="233" t="s">
        <v>305</v>
      </c>
      <c r="B315" s="131" t="s">
        <v>310</v>
      </c>
      <c r="C315" s="354"/>
      <c r="D315" s="354"/>
      <c r="E315" s="354"/>
      <c r="F315" s="132">
        <v>1</v>
      </c>
    </row>
    <row r="316" spans="1:6" ht="15.75" thickBot="1">
      <c r="A316" s="133"/>
      <c r="B316" s="133"/>
      <c r="C316" s="134"/>
      <c r="D316" s="134"/>
      <c r="E316" s="134"/>
      <c r="F316" s="134" t="s">
        <v>831</v>
      </c>
    </row>
    <row r="317" spans="1:6" ht="23.25" thickBot="1">
      <c r="A317" s="125" t="s">
        <v>308</v>
      </c>
      <c r="B317" s="913" t="s">
        <v>309</v>
      </c>
      <c r="C317" s="913" t="s">
        <v>853</v>
      </c>
      <c r="D317" s="913" t="s">
        <v>854</v>
      </c>
      <c r="E317" s="913" t="s">
        <v>855</v>
      </c>
      <c r="F317" s="308" t="s">
        <v>557</v>
      </c>
    </row>
    <row r="318" spans="1:6" ht="15.75" thickBot="1">
      <c r="A318" s="110">
        <v>1</v>
      </c>
      <c r="B318" s="111">
        <v>2</v>
      </c>
      <c r="C318" s="111">
        <v>3</v>
      </c>
      <c r="D318" s="111">
        <v>4</v>
      </c>
      <c r="E318" s="352">
        <v>5</v>
      </c>
      <c r="F318" s="112">
        <v>6</v>
      </c>
    </row>
    <row r="319" spans="1:6" ht="15.75" thickBot="1">
      <c r="A319" s="136"/>
      <c r="B319" s="137" t="s">
        <v>147</v>
      </c>
      <c r="C319" s="121"/>
      <c r="D319" s="121"/>
      <c r="E319" s="121"/>
      <c r="F319" s="138"/>
    </row>
    <row r="320" spans="1:6" ht="15.75" thickBot="1">
      <c r="A320" s="390" t="s">
        <v>0</v>
      </c>
      <c r="B320" s="391" t="s">
        <v>353</v>
      </c>
      <c r="C320" s="351">
        <f t="shared" ref="C320:E320" si="123">C321+C338+C346+C358</f>
        <v>0</v>
      </c>
      <c r="D320" s="351">
        <f t="shared" si="123"/>
        <v>0</v>
      </c>
      <c r="E320" s="351">
        <f t="shared" si="123"/>
        <v>0</v>
      </c>
      <c r="F320" s="437">
        <v>0</v>
      </c>
    </row>
    <row r="321" spans="1:6" ht="15.75" thickBot="1">
      <c r="A321" s="371" t="s">
        <v>3</v>
      </c>
      <c r="B321" s="370" t="s">
        <v>437</v>
      </c>
      <c r="C321" s="325">
        <f t="shared" ref="C321" si="124">SUM(C322:C330)</f>
        <v>0</v>
      </c>
      <c r="D321" s="325">
        <f t="shared" ref="D321:E321" si="125">SUM(D322:D330)</f>
        <v>0</v>
      </c>
      <c r="E321" s="325">
        <f t="shared" si="125"/>
        <v>0</v>
      </c>
      <c r="F321" s="438">
        <v>0</v>
      </c>
    </row>
    <row r="322" spans="1:6" ht="15.75" thickBot="1">
      <c r="A322" s="225" t="s">
        <v>438</v>
      </c>
      <c r="B322" s="397" t="s">
        <v>226</v>
      </c>
      <c r="C322" s="398"/>
      <c r="D322" s="398"/>
      <c r="E322" s="519"/>
      <c r="F322" s="438">
        <v>0</v>
      </c>
    </row>
    <row r="323" spans="1:6" ht="15.75" thickBot="1">
      <c r="A323" s="145" t="s">
        <v>439</v>
      </c>
      <c r="B323" s="399" t="s">
        <v>480</v>
      </c>
      <c r="C323" s="400"/>
      <c r="D323" s="400"/>
      <c r="E323" s="520"/>
      <c r="F323" s="438">
        <v>0</v>
      </c>
    </row>
    <row r="324" spans="1:6" ht="15.75" thickBot="1">
      <c r="A324" s="145" t="s">
        <v>440</v>
      </c>
      <c r="B324" s="399" t="s">
        <v>6</v>
      </c>
      <c r="C324" s="400"/>
      <c r="D324" s="400"/>
      <c r="E324" s="520"/>
      <c r="F324" s="438">
        <v>0</v>
      </c>
    </row>
    <row r="325" spans="1:6" ht="15.75" thickBot="1">
      <c r="A325" s="145" t="s">
        <v>441</v>
      </c>
      <c r="B325" s="399" t="s">
        <v>46</v>
      </c>
      <c r="C325" s="400"/>
      <c r="D325" s="400"/>
      <c r="E325" s="520"/>
      <c r="F325" s="438">
        <v>0</v>
      </c>
    </row>
    <row r="326" spans="1:6" ht="15.75" thickBot="1">
      <c r="A326" s="145" t="s">
        <v>442</v>
      </c>
      <c r="B326" s="399" t="s">
        <v>48</v>
      </c>
      <c r="C326" s="400"/>
      <c r="D326" s="400"/>
      <c r="E326" s="520"/>
      <c r="F326" s="438">
        <v>0</v>
      </c>
    </row>
    <row r="327" spans="1:6" ht="15.75" thickBot="1">
      <c r="A327" s="145" t="s">
        <v>470</v>
      </c>
      <c r="B327" s="401" t="s">
        <v>554</v>
      </c>
      <c r="C327" s="402"/>
      <c r="D327" s="402"/>
      <c r="E327" s="539"/>
      <c r="F327" s="438">
        <v>0</v>
      </c>
    </row>
    <row r="328" spans="1:6" ht="15.75" thickBot="1">
      <c r="A328" s="225" t="s">
        <v>475</v>
      </c>
      <c r="B328" s="3" t="s">
        <v>51</v>
      </c>
      <c r="C328" s="25"/>
      <c r="D328" s="25"/>
      <c r="E328" s="521"/>
      <c r="F328" s="438">
        <v>0</v>
      </c>
    </row>
    <row r="329" spans="1:6" ht="15.75" thickBot="1">
      <c r="A329" s="221" t="s">
        <v>477</v>
      </c>
      <c r="B329" s="5" t="s">
        <v>314</v>
      </c>
      <c r="C329" s="26"/>
      <c r="D329" s="26"/>
      <c r="E329" s="29"/>
      <c r="F329" s="438">
        <v>0</v>
      </c>
    </row>
    <row r="330" spans="1:6" ht="15.75" thickBot="1">
      <c r="A330" s="221" t="s">
        <v>482</v>
      </c>
      <c r="B330" s="5" t="s">
        <v>315</v>
      </c>
      <c r="C330" s="26"/>
      <c r="D330" s="26"/>
      <c r="E330" s="26"/>
      <c r="F330" s="438">
        <v>0</v>
      </c>
    </row>
    <row r="331" spans="1:6" ht="15.75" thickBot="1">
      <c r="A331" s="145" t="s">
        <v>483</v>
      </c>
      <c r="B331" s="88" t="s">
        <v>316</v>
      </c>
      <c r="C331" s="26"/>
      <c r="D331" s="26"/>
      <c r="E331" s="29"/>
      <c r="F331" s="438">
        <v>0</v>
      </c>
    </row>
    <row r="332" spans="1:6" ht="15.75" thickBot="1">
      <c r="A332" s="146" t="s">
        <v>484</v>
      </c>
      <c r="B332" s="372" t="s">
        <v>435</v>
      </c>
      <c r="C332" s="26"/>
      <c r="D332" s="26"/>
      <c r="E332" s="29"/>
      <c r="F332" s="438">
        <v>0</v>
      </c>
    </row>
    <row r="333" spans="1:6" ht="15.75" thickBot="1">
      <c r="A333" s="225" t="s">
        <v>485</v>
      </c>
      <c r="B333" s="372" t="s">
        <v>471</v>
      </c>
      <c r="C333" s="32"/>
      <c r="D333" s="32"/>
      <c r="E333" s="540"/>
      <c r="F333" s="438">
        <v>0</v>
      </c>
    </row>
    <row r="334" spans="1:6" ht="15.75" thickBot="1">
      <c r="A334" s="221" t="s">
        <v>486</v>
      </c>
      <c r="B334" s="372" t="s">
        <v>476</v>
      </c>
      <c r="C334" s="32"/>
      <c r="D334" s="32"/>
      <c r="E334" s="540"/>
      <c r="F334" s="438">
        <v>0</v>
      </c>
    </row>
    <row r="335" spans="1:6">
      <c r="A335" s="221" t="s">
        <v>487</v>
      </c>
      <c r="B335" s="372" t="s">
        <v>478</v>
      </c>
      <c r="C335" s="32"/>
      <c r="D335" s="32"/>
      <c r="E335" s="540"/>
      <c r="F335" s="493">
        <v>0</v>
      </c>
    </row>
    <row r="336" spans="1:6">
      <c r="A336" s="221" t="s">
        <v>488</v>
      </c>
      <c r="B336" s="372" t="s">
        <v>489</v>
      </c>
      <c r="C336" s="32"/>
      <c r="D336" s="32"/>
      <c r="E336" s="540"/>
      <c r="F336" s="493">
        <v>0</v>
      </c>
    </row>
    <row r="337" spans="1:6" ht="15.75" thickBot="1">
      <c r="A337" s="226" t="s">
        <v>490</v>
      </c>
      <c r="B337" s="395" t="s">
        <v>491</v>
      </c>
      <c r="C337" s="172">
        <v>0</v>
      </c>
      <c r="D337" s="172">
        <f>26910-20259-1143+1-13-1049+300-1028-1-508-896-121-119-2074</f>
        <v>0</v>
      </c>
      <c r="E337" s="540"/>
      <c r="F337" s="493"/>
    </row>
    <row r="338" spans="1:6" ht="15.75" thickBot="1">
      <c r="A338" s="371" t="s">
        <v>4</v>
      </c>
      <c r="B338" s="78" t="s">
        <v>152</v>
      </c>
      <c r="C338" s="315">
        <f t="shared" ref="C338:E338" si="126">C339+C342+C343+C344+C345</f>
        <v>0</v>
      </c>
      <c r="D338" s="315">
        <f t="shared" si="126"/>
        <v>0</v>
      </c>
      <c r="E338" s="315">
        <f t="shared" si="126"/>
        <v>0</v>
      </c>
      <c r="F338" s="471">
        <v>0</v>
      </c>
    </row>
    <row r="339" spans="1:6" ht="15.75" thickBot="1">
      <c r="A339" s="7" t="s">
        <v>498</v>
      </c>
      <c r="B339" s="8" t="s">
        <v>60</v>
      </c>
      <c r="C339" s="161"/>
      <c r="D339" s="161"/>
      <c r="E339" s="161"/>
      <c r="F339" s="441">
        <v>0</v>
      </c>
    </row>
    <row r="340" spans="1:6" ht="15.75" thickBot="1">
      <c r="A340" s="4" t="s">
        <v>499</v>
      </c>
      <c r="B340" s="5" t="s">
        <v>61</v>
      </c>
      <c r="C340" s="158"/>
      <c r="D340" s="158"/>
      <c r="E340" s="162"/>
      <c r="F340" s="441">
        <v>0</v>
      </c>
    </row>
    <row r="341" spans="1:6" ht="15.75" thickBot="1">
      <c r="A341" s="4" t="s">
        <v>500</v>
      </c>
      <c r="B341" s="5" t="s">
        <v>62</v>
      </c>
      <c r="C341" s="158"/>
      <c r="D341" s="158"/>
      <c r="E341" s="162"/>
      <c r="F341" s="441">
        <v>0</v>
      </c>
    </row>
    <row r="342" spans="1:6" ht="15.75" thickBot="1">
      <c r="A342" s="4" t="s">
        <v>501</v>
      </c>
      <c r="B342" s="5" t="s">
        <v>63</v>
      </c>
      <c r="C342" s="158"/>
      <c r="D342" s="158"/>
      <c r="E342" s="162"/>
      <c r="F342" s="441">
        <v>0</v>
      </c>
    </row>
    <row r="343" spans="1:6" ht="15.75" thickBot="1">
      <c r="A343" s="4" t="s">
        <v>502</v>
      </c>
      <c r="B343" s="5" t="s">
        <v>64</v>
      </c>
      <c r="C343" s="158"/>
      <c r="D343" s="158"/>
      <c r="E343" s="162"/>
      <c r="F343" s="441">
        <v>0</v>
      </c>
    </row>
    <row r="344" spans="1:6" ht="15.75" thickBot="1">
      <c r="A344" s="4" t="s">
        <v>503</v>
      </c>
      <c r="B344" s="81" t="s">
        <v>425</v>
      </c>
      <c r="C344" s="158"/>
      <c r="D344" s="158"/>
      <c r="E344" s="162"/>
      <c r="F344" s="441">
        <v>0</v>
      </c>
    </row>
    <row r="345" spans="1:6" ht="15.75" thickBot="1">
      <c r="A345" s="6" t="s">
        <v>504</v>
      </c>
      <c r="B345" s="9" t="s">
        <v>65</v>
      </c>
      <c r="C345" s="158"/>
      <c r="D345" s="158"/>
      <c r="E345" s="162"/>
      <c r="F345" s="441">
        <v>0</v>
      </c>
    </row>
    <row r="346" spans="1:6" ht="15.75" thickBot="1">
      <c r="A346" s="371" t="s">
        <v>5</v>
      </c>
      <c r="B346" s="78" t="s">
        <v>353</v>
      </c>
      <c r="C346" s="315">
        <f t="shared" ref="C346" si="127">SUM(C347:C357)</f>
        <v>0</v>
      </c>
      <c r="D346" s="315">
        <f t="shared" ref="D346:E346" si="128">SUM(D347:D357)</f>
        <v>0</v>
      </c>
      <c r="E346" s="315">
        <f t="shared" si="128"/>
        <v>0</v>
      </c>
      <c r="F346" s="471">
        <v>0</v>
      </c>
    </row>
    <row r="347" spans="1:6">
      <c r="A347" s="146" t="s">
        <v>443</v>
      </c>
      <c r="B347" s="3" t="s">
        <v>66</v>
      </c>
      <c r="C347" s="25">
        <v>0</v>
      </c>
      <c r="D347" s="25">
        <v>0</v>
      </c>
      <c r="E347" s="521">
        <v>0</v>
      </c>
      <c r="F347" s="472">
        <v>0</v>
      </c>
    </row>
    <row r="348" spans="1:6">
      <c r="A348" s="146" t="s">
        <v>444</v>
      </c>
      <c r="B348" s="5" t="s">
        <v>67</v>
      </c>
      <c r="C348" s="25"/>
      <c r="D348" s="25"/>
      <c r="E348" s="521"/>
      <c r="F348" s="473">
        <v>0</v>
      </c>
    </row>
    <row r="349" spans="1:6">
      <c r="A349" s="146" t="s">
        <v>445</v>
      </c>
      <c r="B349" s="5" t="s">
        <v>227</v>
      </c>
      <c r="C349" s="25"/>
      <c r="D349" s="25"/>
      <c r="E349" s="521"/>
      <c r="F349" s="473">
        <v>0</v>
      </c>
    </row>
    <row r="350" spans="1:6">
      <c r="A350" s="146" t="s">
        <v>446</v>
      </c>
      <c r="B350" s="5" t="s">
        <v>69</v>
      </c>
      <c r="C350" s="25"/>
      <c r="D350" s="25"/>
      <c r="E350" s="521"/>
      <c r="F350" s="473">
        <v>0</v>
      </c>
    </row>
    <row r="351" spans="1:6">
      <c r="A351" s="146" t="s">
        <v>447</v>
      </c>
      <c r="B351" s="5" t="s">
        <v>14</v>
      </c>
      <c r="C351" s="25"/>
      <c r="D351" s="25"/>
      <c r="E351" s="521"/>
      <c r="F351" s="473">
        <v>0</v>
      </c>
    </row>
    <row r="352" spans="1:6">
      <c r="A352" s="146" t="s">
        <v>448</v>
      </c>
      <c r="B352" s="5" t="s">
        <v>16</v>
      </c>
      <c r="C352" s="25"/>
      <c r="D352" s="25"/>
      <c r="E352" s="521"/>
      <c r="F352" s="473">
        <v>0</v>
      </c>
    </row>
    <row r="353" spans="1:6">
      <c r="A353" s="146" t="s">
        <v>449</v>
      </c>
      <c r="B353" s="5" t="s">
        <v>313</v>
      </c>
      <c r="C353" s="25"/>
      <c r="D353" s="25"/>
      <c r="E353" s="521"/>
      <c r="F353" s="473">
        <v>0</v>
      </c>
    </row>
    <row r="354" spans="1:6">
      <c r="A354" s="146" t="s">
        <v>450</v>
      </c>
      <c r="B354" s="5" t="s">
        <v>228</v>
      </c>
      <c r="C354" s="25"/>
      <c r="D354" s="25"/>
      <c r="E354" s="521"/>
      <c r="F354" s="473">
        <v>0</v>
      </c>
    </row>
    <row r="355" spans="1:6">
      <c r="A355" s="146" t="s">
        <v>451</v>
      </c>
      <c r="B355" s="5" t="s">
        <v>70</v>
      </c>
      <c r="C355" s="25"/>
      <c r="D355" s="25"/>
      <c r="E355" s="521"/>
      <c r="F355" s="473">
        <v>0</v>
      </c>
    </row>
    <row r="356" spans="1:6">
      <c r="A356" s="146" t="s">
        <v>452</v>
      </c>
      <c r="B356" s="88" t="s">
        <v>555</v>
      </c>
      <c r="C356" s="25"/>
      <c r="D356" s="25"/>
      <c r="E356" s="521"/>
      <c r="F356" s="473">
        <v>0</v>
      </c>
    </row>
    <row r="357" spans="1:6" ht="15.75" thickBot="1">
      <c r="A357" s="146" t="s">
        <v>556</v>
      </c>
      <c r="B357" s="88" t="s">
        <v>19</v>
      </c>
      <c r="C357" s="25"/>
      <c r="D357" s="25"/>
      <c r="E357" s="521"/>
      <c r="F357" s="473">
        <v>0</v>
      </c>
    </row>
    <row r="358" spans="1:6" ht="15.75" thickBot="1">
      <c r="A358" s="371" t="s">
        <v>45</v>
      </c>
      <c r="B358" s="78" t="s">
        <v>27</v>
      </c>
      <c r="C358" s="315">
        <f t="shared" ref="C358:E358" si="129">C359+C360</f>
        <v>0</v>
      </c>
      <c r="D358" s="315">
        <f t="shared" si="129"/>
        <v>0</v>
      </c>
      <c r="E358" s="315">
        <f t="shared" si="129"/>
        <v>0</v>
      </c>
      <c r="F358" s="473">
        <v>0</v>
      </c>
    </row>
    <row r="359" spans="1:6">
      <c r="A359" s="403" t="s">
        <v>505</v>
      </c>
      <c r="B359" s="404" t="s">
        <v>52</v>
      </c>
      <c r="C359" s="362">
        <v>0</v>
      </c>
      <c r="D359" s="362"/>
      <c r="E359" s="523"/>
      <c r="F359" s="473">
        <v>0</v>
      </c>
    </row>
    <row r="360" spans="1:6" ht="15.75" thickBot="1">
      <c r="A360" s="226" t="s">
        <v>506</v>
      </c>
      <c r="B360" s="9" t="s">
        <v>78</v>
      </c>
      <c r="C360" s="172"/>
      <c r="D360" s="172"/>
      <c r="E360" s="524"/>
      <c r="F360" s="473">
        <v>0</v>
      </c>
    </row>
    <row r="361" spans="1:6" ht="15.75" thickBot="1">
      <c r="A361" s="229" t="s">
        <v>1</v>
      </c>
      <c r="B361" s="392" t="s">
        <v>436</v>
      </c>
      <c r="C361" s="376">
        <f t="shared" ref="C361" si="130">C362+C371+C376</f>
        <v>0</v>
      </c>
      <c r="D361" s="376">
        <f>D362+D371+D376</f>
        <v>0</v>
      </c>
      <c r="E361" s="376">
        <f>E362+E371+E376</f>
        <v>0</v>
      </c>
      <c r="F361" s="474">
        <v>0</v>
      </c>
    </row>
    <row r="362" spans="1:6" ht="15.75" thickBot="1">
      <c r="A362" s="371" t="s">
        <v>50</v>
      </c>
      <c r="B362" s="78" t="s">
        <v>466</v>
      </c>
      <c r="C362" s="315">
        <f t="shared" ref="C362" si="131">SUM(C363:C366)</f>
        <v>0</v>
      </c>
      <c r="D362" s="315">
        <f t="shared" ref="D362:E362" si="132">SUM(D363:D366)</f>
        <v>0</v>
      </c>
      <c r="E362" s="315">
        <f t="shared" si="132"/>
        <v>0</v>
      </c>
      <c r="F362" s="475">
        <v>0</v>
      </c>
    </row>
    <row r="363" spans="1:6">
      <c r="A363" s="225" t="s">
        <v>492</v>
      </c>
      <c r="B363" s="92" t="s">
        <v>58</v>
      </c>
      <c r="C363" s="363"/>
      <c r="D363" s="41"/>
      <c r="E363" s="97"/>
      <c r="F363" s="476">
        <v>0</v>
      </c>
    </row>
    <row r="364" spans="1:6">
      <c r="A364" s="145" t="s">
        <v>454</v>
      </c>
      <c r="B364" s="5" t="s">
        <v>493</v>
      </c>
      <c r="C364" s="26">
        <v>0</v>
      </c>
      <c r="D364" s="26"/>
      <c r="E364" s="29"/>
      <c r="F364" s="473">
        <v>0</v>
      </c>
    </row>
    <row r="365" spans="1:6">
      <c r="A365" s="145" t="s">
        <v>455</v>
      </c>
      <c r="B365" s="5" t="s">
        <v>59</v>
      </c>
      <c r="C365" s="41"/>
      <c r="D365" s="41"/>
      <c r="E365" s="97"/>
      <c r="F365" s="473">
        <v>0</v>
      </c>
    </row>
    <row r="366" spans="1:6">
      <c r="A366" s="145" t="s">
        <v>472</v>
      </c>
      <c r="B366" s="5" t="s">
        <v>317</v>
      </c>
      <c r="C366" s="26">
        <v>0</v>
      </c>
      <c r="D366" s="26"/>
      <c r="E366" s="26"/>
      <c r="F366" s="473">
        <v>0</v>
      </c>
    </row>
    <row r="367" spans="1:6">
      <c r="A367" s="221" t="s">
        <v>494</v>
      </c>
      <c r="B367" s="222" t="s">
        <v>318</v>
      </c>
      <c r="C367" s="32">
        <v>0</v>
      </c>
      <c r="D367" s="32"/>
      <c r="E367" s="540"/>
      <c r="F367" s="473">
        <v>0</v>
      </c>
    </row>
    <row r="368" spans="1:6">
      <c r="A368" s="221" t="s">
        <v>496</v>
      </c>
      <c r="B368" s="372" t="s">
        <v>471</v>
      </c>
      <c r="C368" s="32">
        <v>0</v>
      </c>
      <c r="D368" s="32"/>
      <c r="E368" s="540"/>
      <c r="F368" s="473">
        <v>0</v>
      </c>
    </row>
    <row r="369" spans="1:6">
      <c r="A369" s="221" t="s">
        <v>552</v>
      </c>
      <c r="B369" s="372" t="s">
        <v>495</v>
      </c>
      <c r="C369" s="32">
        <v>0</v>
      </c>
      <c r="D369" s="32"/>
      <c r="E369" s="540"/>
      <c r="F369" s="473">
        <v>0</v>
      </c>
    </row>
    <row r="370" spans="1:6" ht="15.75" thickBot="1">
      <c r="A370" s="226" t="s">
        <v>553</v>
      </c>
      <c r="B370" s="395" t="s">
        <v>497</v>
      </c>
      <c r="C370" s="172">
        <v>0</v>
      </c>
      <c r="D370" s="172">
        <v>0</v>
      </c>
      <c r="E370" s="540">
        <v>0</v>
      </c>
      <c r="F370" s="473">
        <v>0</v>
      </c>
    </row>
    <row r="371" spans="1:6" ht="15.75" thickBot="1">
      <c r="A371" s="371" t="s">
        <v>54</v>
      </c>
      <c r="B371" s="373" t="s">
        <v>436</v>
      </c>
      <c r="C371" s="33">
        <f t="shared" ref="C371:D371" si="133">SUM(C372:C374)</f>
        <v>0</v>
      </c>
      <c r="D371" s="33">
        <f t="shared" si="133"/>
        <v>0</v>
      </c>
      <c r="E371" s="33">
        <f>SUM(E372:E375)</f>
        <v>0</v>
      </c>
      <c r="F371" s="438">
        <v>0</v>
      </c>
    </row>
    <row r="372" spans="1:6">
      <c r="A372" s="146" t="s">
        <v>456</v>
      </c>
      <c r="B372" s="384" t="s">
        <v>22</v>
      </c>
      <c r="C372" s="25"/>
      <c r="D372" s="25"/>
      <c r="E372" s="521">
        <v>0</v>
      </c>
      <c r="F372" s="477"/>
    </row>
    <row r="373" spans="1:6">
      <c r="A373" s="145" t="s">
        <v>457</v>
      </c>
      <c r="B373" s="11" t="s">
        <v>24</v>
      </c>
      <c r="C373" s="41">
        <v>0</v>
      </c>
      <c r="D373" s="41"/>
      <c r="E373" s="97"/>
      <c r="F373" s="476">
        <v>0</v>
      </c>
    </row>
    <row r="374" spans="1:6">
      <c r="A374" s="221" t="s">
        <v>458</v>
      </c>
      <c r="B374" s="385" t="s">
        <v>229</v>
      </c>
      <c r="C374" s="366">
        <v>0</v>
      </c>
      <c r="D374" s="366">
        <v>0</v>
      </c>
      <c r="E374" s="540">
        <v>0</v>
      </c>
      <c r="F374" s="478"/>
    </row>
    <row r="375" spans="1:6" ht="15.75" thickBot="1">
      <c r="A375" s="221" t="s">
        <v>535</v>
      </c>
      <c r="B375" s="385" t="s">
        <v>560</v>
      </c>
      <c r="C375" s="366"/>
      <c r="D375" s="366"/>
      <c r="E375" s="540">
        <v>0</v>
      </c>
      <c r="F375" s="478"/>
    </row>
    <row r="376" spans="1:6" ht="15.75" thickBot="1">
      <c r="A376" s="371" t="s">
        <v>53</v>
      </c>
      <c r="B376" s="373" t="s">
        <v>319</v>
      </c>
      <c r="C376" s="315">
        <f t="shared" ref="C376:E376" si="134">SUM(C377:C378)</f>
        <v>0</v>
      </c>
      <c r="D376" s="315">
        <f t="shared" si="134"/>
        <v>0</v>
      </c>
      <c r="E376" s="315">
        <f t="shared" si="134"/>
        <v>0</v>
      </c>
      <c r="F376" s="471">
        <v>0</v>
      </c>
    </row>
    <row r="377" spans="1:6" ht="15.75" thickBot="1">
      <c r="A377" s="225" t="s">
        <v>507</v>
      </c>
      <c r="B377" s="406" t="s">
        <v>493</v>
      </c>
      <c r="C377" s="41">
        <v>0</v>
      </c>
      <c r="D377" s="41">
        <v>0</v>
      </c>
      <c r="E377" s="97">
        <v>0</v>
      </c>
      <c r="F377" s="471">
        <v>0</v>
      </c>
    </row>
    <row r="378" spans="1:6" ht="15.75" thickBot="1">
      <c r="A378" s="226" t="s">
        <v>508</v>
      </c>
      <c r="B378" s="407" t="s">
        <v>80</v>
      </c>
      <c r="C378" s="172"/>
      <c r="D378" s="172"/>
      <c r="E378" s="524"/>
      <c r="F378" s="471">
        <v>0</v>
      </c>
    </row>
    <row r="379" spans="1:6" ht="15.75" thickBot="1">
      <c r="A379" s="408" t="s">
        <v>2</v>
      </c>
      <c r="B379" s="409" t="s">
        <v>539</v>
      </c>
      <c r="C379" s="410">
        <f>C361+C320</f>
        <v>0</v>
      </c>
      <c r="D379" s="410"/>
      <c r="E379" s="410"/>
      <c r="F379" s="479">
        <v>0</v>
      </c>
    </row>
    <row r="380" spans="1:6" ht="15.75" thickBot="1">
      <c r="A380" s="116" t="s">
        <v>12</v>
      </c>
      <c r="B380" s="82" t="s">
        <v>509</v>
      </c>
      <c r="C380" s="156">
        <f t="shared" ref="C380:D380" si="135">SUM(C381:C383)</f>
        <v>0</v>
      </c>
      <c r="D380" s="156">
        <f t="shared" si="135"/>
        <v>0</v>
      </c>
      <c r="E380" s="164"/>
      <c r="F380" s="480"/>
    </row>
    <row r="381" spans="1:6">
      <c r="A381" s="113" t="s">
        <v>13</v>
      </c>
      <c r="B381" s="79" t="s">
        <v>230</v>
      </c>
      <c r="C381" s="158"/>
      <c r="D381" s="158"/>
      <c r="E381" s="162"/>
      <c r="F381" s="481"/>
    </row>
    <row r="382" spans="1:6">
      <c r="A382" s="113" t="s">
        <v>15</v>
      </c>
      <c r="B382" s="80" t="s">
        <v>231</v>
      </c>
      <c r="C382" s="158"/>
      <c r="D382" s="158"/>
      <c r="E382" s="162"/>
      <c r="F382" s="442"/>
    </row>
    <row r="383" spans="1:6" ht="15.75" thickBot="1">
      <c r="A383" s="113" t="s">
        <v>17</v>
      </c>
      <c r="B383" s="83" t="s">
        <v>232</v>
      </c>
      <c r="C383" s="158"/>
      <c r="D383" s="158"/>
      <c r="E383" s="162"/>
      <c r="F383" s="481"/>
    </row>
    <row r="384" spans="1:6" ht="15.75" thickBot="1">
      <c r="A384" s="116" t="s">
        <v>20</v>
      </c>
      <c r="B384" s="82" t="s">
        <v>510</v>
      </c>
      <c r="C384" s="156">
        <f t="shared" ref="C384:D384" si="136">SUM(C385:C388)</f>
        <v>0</v>
      </c>
      <c r="D384" s="156">
        <f t="shared" si="136"/>
        <v>0</v>
      </c>
      <c r="E384" s="164"/>
      <c r="F384" s="482">
        <f t="shared" ref="F384" si="137">SUM(F385:F388)</f>
        <v>0</v>
      </c>
    </row>
    <row r="385" spans="1:6">
      <c r="A385" s="113" t="s">
        <v>21</v>
      </c>
      <c r="B385" s="79" t="s">
        <v>233</v>
      </c>
      <c r="C385" s="158"/>
      <c r="D385" s="158"/>
      <c r="E385" s="162"/>
      <c r="F385" s="481"/>
    </row>
    <row r="386" spans="1:6">
      <c r="A386" s="113" t="s">
        <v>23</v>
      </c>
      <c r="B386" s="80" t="s">
        <v>81</v>
      </c>
      <c r="C386" s="158"/>
      <c r="D386" s="158"/>
      <c r="E386" s="162"/>
      <c r="F386" s="481"/>
    </row>
    <row r="387" spans="1:6">
      <c r="A387" s="113" t="s">
        <v>25</v>
      </c>
      <c r="B387" s="80" t="s">
        <v>234</v>
      </c>
      <c r="C387" s="158"/>
      <c r="D387" s="158"/>
      <c r="E387" s="162"/>
      <c r="F387" s="481"/>
    </row>
    <row r="388" spans="1:6" ht="15.75" thickBot="1">
      <c r="A388" s="113" t="s">
        <v>68</v>
      </c>
      <c r="B388" s="81" t="s">
        <v>82</v>
      </c>
      <c r="C388" s="158"/>
      <c r="D388" s="158"/>
      <c r="E388" s="162"/>
      <c r="F388" s="481"/>
    </row>
    <row r="389" spans="1:6" ht="15.75" thickBot="1">
      <c r="A389" s="116" t="s">
        <v>26</v>
      </c>
      <c r="B389" s="82" t="s">
        <v>543</v>
      </c>
      <c r="C389" s="156">
        <f t="shared" ref="C389:E389" si="138">SUM(C390:C391)</f>
        <v>2500000</v>
      </c>
      <c r="D389" s="156">
        <f t="shared" si="138"/>
        <v>2555825</v>
      </c>
      <c r="E389" s="156">
        <f t="shared" si="138"/>
        <v>2555825</v>
      </c>
      <c r="F389" s="491">
        <f>E389/D389*100</f>
        <v>100</v>
      </c>
    </row>
    <row r="390" spans="1:6">
      <c r="A390" s="113" t="s">
        <v>71</v>
      </c>
      <c r="B390" s="79" t="s">
        <v>35</v>
      </c>
      <c r="C390" s="158">
        <v>2500000</v>
      </c>
      <c r="D390" s="158">
        <v>2555825</v>
      </c>
      <c r="E390" s="165">
        <v>2555825</v>
      </c>
      <c r="F390" s="491">
        <f>E390/D390*100</f>
        <v>100</v>
      </c>
    </row>
    <row r="391" spans="1:6" ht="15.75" thickBot="1">
      <c r="A391" s="115" t="s">
        <v>72</v>
      </c>
      <c r="B391" s="81" t="s">
        <v>36</v>
      </c>
      <c r="C391" s="158"/>
      <c r="D391" s="158"/>
      <c r="E391" s="165"/>
      <c r="F391" s="483"/>
    </row>
    <row r="392" spans="1:6" ht="15.75" thickBot="1">
      <c r="A392" s="116" t="s">
        <v>511</v>
      </c>
      <c r="B392" s="82" t="s">
        <v>544</v>
      </c>
      <c r="C392" s="156">
        <f t="shared" ref="C392:E392" si="139">SUM(C393:C395)</f>
        <v>0</v>
      </c>
      <c r="D392" s="156">
        <f t="shared" si="139"/>
        <v>0</v>
      </c>
      <c r="E392" s="156">
        <f t="shared" si="139"/>
        <v>0</v>
      </c>
      <c r="F392" s="480">
        <v>0</v>
      </c>
    </row>
    <row r="393" spans="1:6">
      <c r="A393" s="113" t="s">
        <v>75</v>
      </c>
      <c r="B393" s="79" t="s">
        <v>38</v>
      </c>
      <c r="C393" s="158"/>
      <c r="D393" s="158">
        <v>0</v>
      </c>
      <c r="E393" s="162">
        <v>0</v>
      </c>
      <c r="F393" s="481"/>
    </row>
    <row r="394" spans="1:6">
      <c r="A394" s="114" t="s">
        <v>76</v>
      </c>
      <c r="B394" s="80" t="s">
        <v>39</v>
      </c>
      <c r="C394" s="158"/>
      <c r="D394" s="158">
        <v>0</v>
      </c>
      <c r="E394" s="162"/>
      <c r="F394" s="481"/>
    </row>
    <row r="395" spans="1:6" ht="15.75" thickBot="1">
      <c r="A395" s="115" t="s">
        <v>77</v>
      </c>
      <c r="B395" s="81" t="s">
        <v>40</v>
      </c>
      <c r="C395" s="158"/>
      <c r="D395" s="158">
        <v>0</v>
      </c>
      <c r="E395" s="162">
        <v>0</v>
      </c>
      <c r="F395" s="442">
        <v>0</v>
      </c>
    </row>
    <row r="396" spans="1:6" ht="15.75" thickBot="1">
      <c r="A396" s="116" t="s">
        <v>512</v>
      </c>
      <c r="B396" s="82" t="s">
        <v>545</v>
      </c>
      <c r="C396" s="156">
        <f t="shared" ref="C396:D396" si="140">SUM(C397:C400)</f>
        <v>0</v>
      </c>
      <c r="D396" s="156">
        <f t="shared" si="140"/>
        <v>0</v>
      </c>
      <c r="E396" s="164"/>
      <c r="F396" s="482">
        <f t="shared" ref="F396" si="141">SUM(F397:F400)</f>
        <v>0</v>
      </c>
    </row>
    <row r="397" spans="1:6">
      <c r="A397" s="117" t="s">
        <v>513</v>
      </c>
      <c r="B397" s="79" t="s">
        <v>238</v>
      </c>
      <c r="C397" s="158"/>
      <c r="D397" s="158"/>
      <c r="E397" s="162"/>
      <c r="F397" s="481"/>
    </row>
    <row r="398" spans="1:6">
      <c r="A398" s="118" t="s">
        <v>514</v>
      </c>
      <c r="B398" s="80" t="s">
        <v>239</v>
      </c>
      <c r="C398" s="158"/>
      <c r="D398" s="158"/>
      <c r="E398" s="162"/>
      <c r="F398" s="481"/>
    </row>
    <row r="399" spans="1:6">
      <c r="A399" s="118" t="s">
        <v>515</v>
      </c>
      <c r="B399" s="80" t="s">
        <v>240</v>
      </c>
      <c r="C399" s="158"/>
      <c r="D399" s="158"/>
      <c r="E399" s="162"/>
      <c r="F399" s="481"/>
    </row>
    <row r="400" spans="1:6" ht="15.75" thickBot="1">
      <c r="A400" s="119" t="s">
        <v>516</v>
      </c>
      <c r="B400" s="81" t="s">
        <v>241</v>
      </c>
      <c r="C400" s="158"/>
      <c r="D400" s="158"/>
      <c r="E400" s="162"/>
      <c r="F400" s="481"/>
    </row>
    <row r="401" spans="1:6" ht="15.75" thickBot="1">
      <c r="A401" s="116" t="s">
        <v>30</v>
      </c>
      <c r="B401" s="84" t="s">
        <v>517</v>
      </c>
      <c r="C401" s="156">
        <f t="shared" ref="C401:E401" si="142">C380+C384+C389+C392+C396</f>
        <v>2500000</v>
      </c>
      <c r="D401" s="156">
        <f t="shared" si="142"/>
        <v>2555825</v>
      </c>
      <c r="E401" s="156">
        <f t="shared" si="142"/>
        <v>2555825</v>
      </c>
      <c r="F401" s="491">
        <f>E401/D401*100</f>
        <v>100</v>
      </c>
    </row>
    <row r="402" spans="1:6" ht="16.5" thickBot="1">
      <c r="A402" s="413" t="s">
        <v>33</v>
      </c>
      <c r="B402" s="414" t="s">
        <v>518</v>
      </c>
      <c r="C402" s="340">
        <f t="shared" ref="C402:F402" si="143">C401+C379</f>
        <v>2500000</v>
      </c>
      <c r="D402" s="340">
        <f t="shared" si="143"/>
        <v>2555825</v>
      </c>
      <c r="E402" s="340">
        <f t="shared" si="143"/>
        <v>2555825</v>
      </c>
      <c r="F402" s="943">
        <f t="shared" si="143"/>
        <v>100</v>
      </c>
    </row>
    <row r="403" spans="1:6" ht="15.75" thickBot="1">
      <c r="A403" s="120"/>
      <c r="B403" s="139"/>
      <c r="C403" s="121"/>
      <c r="D403" s="121">
        <v>0</v>
      </c>
      <c r="E403" s="121">
        <v>0</v>
      </c>
      <c r="F403" s="485"/>
    </row>
    <row r="404" spans="1:6" ht="15.75" thickBot="1">
      <c r="A404" s="125"/>
      <c r="B404" s="140" t="s">
        <v>148</v>
      </c>
      <c r="C404" s="313"/>
      <c r="D404" s="313"/>
      <c r="E404" s="313"/>
      <c r="F404" s="486"/>
    </row>
    <row r="405" spans="1:6" ht="15.75" thickBot="1">
      <c r="A405" s="420" t="s">
        <v>0</v>
      </c>
      <c r="B405" s="421" t="s">
        <v>532</v>
      </c>
      <c r="C405" s="412">
        <f t="shared" ref="C405:E405" si="144">C406+C407+C408+C410+C411+C422</f>
        <v>2500000</v>
      </c>
      <c r="D405" s="412">
        <f t="shared" si="144"/>
        <v>2555825</v>
      </c>
      <c r="E405" s="412">
        <f t="shared" si="144"/>
        <v>2555825</v>
      </c>
      <c r="F405" s="462">
        <f>E405/D405*100</f>
        <v>100</v>
      </c>
    </row>
    <row r="406" spans="1:6">
      <c r="A406" s="126" t="s">
        <v>3</v>
      </c>
      <c r="B406" s="8" t="s">
        <v>242</v>
      </c>
      <c r="C406" s="157"/>
      <c r="D406" s="157"/>
      <c r="E406" s="157"/>
      <c r="F406" s="441">
        <v>0</v>
      </c>
    </row>
    <row r="407" spans="1:6">
      <c r="A407" s="114" t="s">
        <v>4</v>
      </c>
      <c r="B407" s="5" t="s">
        <v>89</v>
      </c>
      <c r="C407" s="158"/>
      <c r="D407" s="158"/>
      <c r="E407" s="158"/>
      <c r="F407" s="442">
        <v>0</v>
      </c>
    </row>
    <row r="408" spans="1:6">
      <c r="A408" s="114" t="s">
        <v>5</v>
      </c>
      <c r="B408" s="5" t="s">
        <v>243</v>
      </c>
      <c r="C408" s="158">
        <v>1200000</v>
      </c>
      <c r="D408" s="158">
        <v>1200000</v>
      </c>
      <c r="E408" s="158">
        <v>1200000</v>
      </c>
      <c r="F408" s="442">
        <f>E408/D408*100</f>
        <v>100</v>
      </c>
    </row>
    <row r="409" spans="1:6">
      <c r="A409" s="114"/>
      <c r="B409" s="88" t="s">
        <v>423</v>
      </c>
      <c r="C409" s="158"/>
      <c r="D409" s="158"/>
      <c r="E409" s="158"/>
      <c r="F409" s="442">
        <v>0</v>
      </c>
    </row>
    <row r="410" spans="1:6">
      <c r="A410" s="114" t="s">
        <v>45</v>
      </c>
      <c r="B410" s="11" t="s">
        <v>127</v>
      </c>
      <c r="C410" s="158"/>
      <c r="D410" s="158"/>
      <c r="E410" s="158"/>
      <c r="F410" s="442">
        <v>0</v>
      </c>
    </row>
    <row r="411" spans="1:6">
      <c r="A411" s="114" t="s">
        <v>244</v>
      </c>
      <c r="B411" s="12" t="s">
        <v>91</v>
      </c>
      <c r="C411" s="158">
        <v>1300000</v>
      </c>
      <c r="D411" s="158">
        <v>1355825</v>
      </c>
      <c r="E411" s="158">
        <v>1355825</v>
      </c>
      <c r="F411" s="442">
        <f t="shared" ref="F411:F421" si="145">E411/D411*100</f>
        <v>100</v>
      </c>
    </row>
    <row r="412" spans="1:6">
      <c r="A412" s="114" t="s">
        <v>49</v>
      </c>
      <c r="B412" s="5" t="s">
        <v>245</v>
      </c>
      <c r="C412" s="159">
        <v>0</v>
      </c>
      <c r="D412" s="159">
        <v>0</v>
      </c>
      <c r="E412" s="159">
        <v>0</v>
      </c>
      <c r="F412" s="442">
        <v>0</v>
      </c>
    </row>
    <row r="413" spans="1:6">
      <c r="A413" s="114" t="s">
        <v>93</v>
      </c>
      <c r="B413" s="85" t="s">
        <v>246</v>
      </c>
      <c r="C413" s="159"/>
      <c r="D413" s="159"/>
      <c r="E413" s="159"/>
      <c r="F413" s="442">
        <v>0</v>
      </c>
    </row>
    <row r="414" spans="1:6">
      <c r="A414" s="114" t="s">
        <v>95</v>
      </c>
      <c r="B414" s="86" t="s">
        <v>247</v>
      </c>
      <c r="C414" s="159"/>
      <c r="D414" s="159"/>
      <c r="E414" s="159"/>
      <c r="F414" s="442">
        <v>0</v>
      </c>
    </row>
    <row r="415" spans="1:6" ht="22.5">
      <c r="A415" s="114" t="s">
        <v>96</v>
      </c>
      <c r="B415" s="86" t="s">
        <v>248</v>
      </c>
      <c r="C415" s="159"/>
      <c r="D415" s="159"/>
      <c r="E415" s="159"/>
      <c r="F415" s="442">
        <v>0</v>
      </c>
    </row>
    <row r="416" spans="1:6">
      <c r="A416" s="114" t="s">
        <v>98</v>
      </c>
      <c r="B416" s="85" t="s">
        <v>249</v>
      </c>
      <c r="C416" s="159">
        <v>0</v>
      </c>
      <c r="D416" s="159">
        <v>0</v>
      </c>
      <c r="E416" s="159">
        <v>0</v>
      </c>
      <c r="F416" s="442">
        <v>0</v>
      </c>
    </row>
    <row r="417" spans="1:6">
      <c r="A417" s="114" t="s">
        <v>100</v>
      </c>
      <c r="B417" s="85" t="s">
        <v>250</v>
      </c>
      <c r="C417" s="159"/>
      <c r="D417" s="159"/>
      <c r="E417" s="159"/>
      <c r="F417" s="442">
        <v>0</v>
      </c>
    </row>
    <row r="418" spans="1:6">
      <c r="A418" s="114" t="s">
        <v>130</v>
      </c>
      <c r="B418" s="86" t="s">
        <v>251</v>
      </c>
      <c r="C418" s="159">
        <v>0</v>
      </c>
      <c r="D418" s="159">
        <v>0</v>
      </c>
      <c r="E418" s="159">
        <v>0</v>
      </c>
      <c r="F418" s="442">
        <v>0</v>
      </c>
    </row>
    <row r="419" spans="1:6">
      <c r="A419" s="127" t="s">
        <v>132</v>
      </c>
      <c r="B419" s="87" t="s">
        <v>252</v>
      </c>
      <c r="C419" s="159"/>
      <c r="D419" s="159"/>
      <c r="E419" s="159"/>
      <c r="F419" s="442">
        <v>0</v>
      </c>
    </row>
    <row r="420" spans="1:6">
      <c r="A420" s="114" t="s">
        <v>135</v>
      </c>
      <c r="B420" s="87" t="s">
        <v>253</v>
      </c>
      <c r="C420" s="159">
        <v>0</v>
      </c>
      <c r="D420" s="159">
        <v>0</v>
      </c>
      <c r="E420" s="159">
        <v>0</v>
      </c>
      <c r="F420" s="442">
        <v>0</v>
      </c>
    </row>
    <row r="421" spans="1:6">
      <c r="A421" s="115" t="s">
        <v>136</v>
      </c>
      <c r="B421" s="87" t="s">
        <v>254</v>
      </c>
      <c r="C421" s="158">
        <v>1300000</v>
      </c>
      <c r="D421" s="158">
        <v>1355825</v>
      </c>
      <c r="E421" s="158">
        <v>1355825</v>
      </c>
      <c r="F421" s="442">
        <f t="shared" si="145"/>
        <v>100</v>
      </c>
    </row>
    <row r="422" spans="1:6" ht="15.75" thickBot="1">
      <c r="A422" s="128" t="s">
        <v>376</v>
      </c>
      <c r="B422" s="9" t="s">
        <v>113</v>
      </c>
      <c r="C422" s="163">
        <v>0</v>
      </c>
      <c r="D422" s="163">
        <v>0</v>
      </c>
      <c r="E422" s="163">
        <v>0</v>
      </c>
      <c r="F422" s="442">
        <v>0</v>
      </c>
    </row>
    <row r="423" spans="1:6" ht="15.75" thickBot="1">
      <c r="A423" s="411" t="s">
        <v>1</v>
      </c>
      <c r="B423" s="422" t="s">
        <v>533</v>
      </c>
      <c r="C423" s="412">
        <f t="shared" ref="C423:E423" si="146">+C424+C427+C429+C438</f>
        <v>0</v>
      </c>
      <c r="D423" s="412">
        <f t="shared" si="146"/>
        <v>0</v>
      </c>
      <c r="E423" s="412">
        <f t="shared" si="146"/>
        <v>0</v>
      </c>
      <c r="F423" s="464">
        <v>0</v>
      </c>
    </row>
    <row r="424" spans="1:6">
      <c r="A424" s="113" t="s">
        <v>50</v>
      </c>
      <c r="B424" s="5" t="s">
        <v>174</v>
      </c>
      <c r="C424" s="157">
        <v>0</v>
      </c>
      <c r="D424" s="157"/>
      <c r="E424" s="157"/>
      <c r="F424" s="465"/>
    </row>
    <row r="425" spans="1:6">
      <c r="A425" s="113" t="s">
        <v>54</v>
      </c>
      <c r="B425" s="88" t="s">
        <v>255</v>
      </c>
      <c r="C425" s="157">
        <v>0</v>
      </c>
      <c r="D425" s="157"/>
      <c r="E425" s="157"/>
      <c r="F425" s="465"/>
    </row>
    <row r="426" spans="1:6">
      <c r="A426" s="113"/>
      <c r="B426" s="88" t="s">
        <v>422</v>
      </c>
      <c r="C426" s="157">
        <v>0</v>
      </c>
      <c r="D426" s="157"/>
      <c r="E426" s="157"/>
      <c r="F426" s="465"/>
    </row>
    <row r="427" spans="1:6">
      <c r="A427" s="113" t="s">
        <v>53</v>
      </c>
      <c r="B427" s="88" t="s">
        <v>104</v>
      </c>
      <c r="C427" s="158"/>
      <c r="D427" s="158"/>
      <c r="E427" s="158"/>
      <c r="F427" s="465"/>
    </row>
    <row r="428" spans="1:6">
      <c r="A428" s="113" t="s">
        <v>55</v>
      </c>
      <c r="B428" s="88" t="s">
        <v>105</v>
      </c>
      <c r="C428" s="158"/>
      <c r="D428" s="158"/>
      <c r="E428" s="158"/>
      <c r="F428" s="465"/>
    </row>
    <row r="429" spans="1:6">
      <c r="A429" s="113" t="s">
        <v>56</v>
      </c>
      <c r="B429" s="89" t="s">
        <v>180</v>
      </c>
      <c r="C429" s="158">
        <f t="shared" ref="C429" si="147">SUM(C430:C437)</f>
        <v>0</v>
      </c>
      <c r="D429" s="158">
        <f t="shared" ref="D429:E429" si="148">SUM(D430:D437)</f>
        <v>0</v>
      </c>
      <c r="E429" s="158">
        <f t="shared" si="148"/>
        <v>0</v>
      </c>
      <c r="F429" s="465">
        <v>0</v>
      </c>
    </row>
    <row r="430" spans="1:6">
      <c r="A430" s="113" t="s">
        <v>57</v>
      </c>
      <c r="B430" s="90" t="s">
        <v>256</v>
      </c>
      <c r="C430" s="158"/>
      <c r="D430" s="158"/>
      <c r="E430" s="158"/>
      <c r="F430" s="465"/>
    </row>
    <row r="431" spans="1:6">
      <c r="A431" s="113" t="s">
        <v>107</v>
      </c>
      <c r="B431" s="91" t="s">
        <v>257</v>
      </c>
      <c r="C431" s="158"/>
      <c r="D431" s="158"/>
      <c r="E431" s="158"/>
      <c r="F431" s="465"/>
    </row>
    <row r="432" spans="1:6" ht="22.5">
      <c r="A432" s="113" t="s">
        <v>109</v>
      </c>
      <c r="B432" s="86" t="s">
        <v>248</v>
      </c>
      <c r="C432" s="158"/>
      <c r="D432" s="158"/>
      <c r="E432" s="158"/>
      <c r="F432" s="465"/>
    </row>
    <row r="433" spans="1:6">
      <c r="A433" s="113" t="s">
        <v>110</v>
      </c>
      <c r="B433" s="86" t="s">
        <v>258</v>
      </c>
      <c r="C433" s="158">
        <v>0</v>
      </c>
      <c r="D433" s="158">
        <v>0</v>
      </c>
      <c r="E433" s="158">
        <v>0</v>
      </c>
      <c r="F433" s="465">
        <v>0</v>
      </c>
    </row>
    <row r="434" spans="1:6">
      <c r="A434" s="113" t="s">
        <v>112</v>
      </c>
      <c r="B434" s="86" t="s">
        <v>259</v>
      </c>
      <c r="C434" s="158"/>
      <c r="D434" s="158"/>
      <c r="E434" s="158"/>
      <c r="F434" s="465"/>
    </row>
    <row r="435" spans="1:6">
      <c r="A435" s="113" t="s">
        <v>138</v>
      </c>
      <c r="B435" s="86" t="s">
        <v>251</v>
      </c>
      <c r="C435" s="158">
        <v>0</v>
      </c>
      <c r="D435" s="158">
        <v>0</v>
      </c>
      <c r="E435" s="158">
        <v>0</v>
      </c>
      <c r="F435" s="465">
        <v>0</v>
      </c>
    </row>
    <row r="436" spans="1:6">
      <c r="A436" s="113" t="s">
        <v>141</v>
      </c>
      <c r="B436" s="86" t="s">
        <v>260</v>
      </c>
      <c r="C436" s="158">
        <v>0</v>
      </c>
      <c r="D436" s="158">
        <v>0</v>
      </c>
      <c r="E436" s="158">
        <v>0</v>
      </c>
      <c r="F436" s="465">
        <v>0</v>
      </c>
    </row>
    <row r="437" spans="1:6">
      <c r="A437" s="127" t="s">
        <v>142</v>
      </c>
      <c r="B437" s="86" t="s">
        <v>261</v>
      </c>
      <c r="C437" s="159">
        <v>0</v>
      </c>
      <c r="D437" s="159">
        <v>0</v>
      </c>
      <c r="E437" s="159">
        <v>0</v>
      </c>
      <c r="F437" s="465">
        <v>0</v>
      </c>
    </row>
    <row r="438" spans="1:6" ht="15.75" thickBot="1">
      <c r="A438" s="115" t="s">
        <v>377</v>
      </c>
      <c r="B438" s="88" t="s">
        <v>114</v>
      </c>
      <c r="C438" s="159">
        <v>0</v>
      </c>
      <c r="D438" s="159">
        <v>0</v>
      </c>
      <c r="E438" s="159">
        <v>0</v>
      </c>
      <c r="F438" s="465">
        <v>0</v>
      </c>
    </row>
    <row r="439" spans="1:6" ht="15.75" thickBot="1">
      <c r="A439" s="411" t="s">
        <v>2</v>
      </c>
      <c r="B439" s="392" t="s">
        <v>519</v>
      </c>
      <c r="C439" s="412">
        <f t="shared" ref="C439:E439" si="149">+C405+C423</f>
        <v>2500000</v>
      </c>
      <c r="D439" s="412">
        <f t="shared" si="149"/>
        <v>2555825</v>
      </c>
      <c r="E439" s="412">
        <f t="shared" si="149"/>
        <v>2555825</v>
      </c>
      <c r="F439" s="464">
        <f>E439/D439*100</f>
        <v>100</v>
      </c>
    </row>
    <row r="440" spans="1:6" ht="15.75" thickBot="1">
      <c r="A440" s="2" t="s">
        <v>12</v>
      </c>
      <c r="B440" s="78" t="s">
        <v>542</v>
      </c>
      <c r="C440" s="156">
        <f t="shared" ref="C440:E440" si="150">+C441+C442+C443</f>
        <v>0</v>
      </c>
      <c r="D440" s="156">
        <f t="shared" si="150"/>
        <v>0</v>
      </c>
      <c r="E440" s="156">
        <f t="shared" si="150"/>
        <v>0</v>
      </c>
      <c r="F440" s="466"/>
    </row>
    <row r="441" spans="1:6">
      <c r="A441" s="113" t="s">
        <v>13</v>
      </c>
      <c r="B441" s="3" t="s">
        <v>263</v>
      </c>
      <c r="C441" s="158"/>
      <c r="D441" s="158"/>
      <c r="E441" s="158"/>
      <c r="F441" s="463"/>
    </row>
    <row r="442" spans="1:6">
      <c r="A442" s="113" t="s">
        <v>15</v>
      </c>
      <c r="B442" s="3" t="s">
        <v>264</v>
      </c>
      <c r="C442" s="158"/>
      <c r="D442" s="158"/>
      <c r="E442" s="158"/>
      <c r="F442" s="463"/>
    </row>
    <row r="443" spans="1:6" ht="15.75" thickBot="1">
      <c r="A443" s="127" t="s">
        <v>17</v>
      </c>
      <c r="B443" s="92" t="s">
        <v>265</v>
      </c>
      <c r="C443" s="158"/>
      <c r="D443" s="158"/>
      <c r="E443" s="158"/>
      <c r="F443" s="467"/>
    </row>
    <row r="444" spans="1:6" ht="15.75" thickBot="1">
      <c r="A444" s="2" t="s">
        <v>20</v>
      </c>
      <c r="B444" s="78" t="s">
        <v>546</v>
      </c>
      <c r="C444" s="156">
        <f t="shared" ref="C444:F444" si="151">+C445+C446+C447+C448</f>
        <v>0</v>
      </c>
      <c r="D444" s="156">
        <f t="shared" si="151"/>
        <v>0</v>
      </c>
      <c r="E444" s="156">
        <f t="shared" si="151"/>
        <v>0</v>
      </c>
      <c r="F444" s="468">
        <f t="shared" si="151"/>
        <v>0</v>
      </c>
    </row>
    <row r="445" spans="1:6">
      <c r="A445" s="113" t="s">
        <v>21</v>
      </c>
      <c r="B445" s="3" t="s">
        <v>266</v>
      </c>
      <c r="C445" s="158"/>
      <c r="D445" s="158"/>
      <c r="E445" s="158"/>
      <c r="F445" s="467"/>
    </row>
    <row r="446" spans="1:6">
      <c r="A446" s="113" t="s">
        <v>23</v>
      </c>
      <c r="B446" s="3" t="s">
        <v>267</v>
      </c>
      <c r="C446" s="158"/>
      <c r="D446" s="158"/>
      <c r="E446" s="158"/>
      <c r="F446" s="467"/>
    </row>
    <row r="447" spans="1:6">
      <c r="A447" s="113" t="s">
        <v>25</v>
      </c>
      <c r="B447" s="3" t="s">
        <v>268</v>
      </c>
      <c r="C447" s="158"/>
      <c r="D447" s="158"/>
      <c r="E447" s="158"/>
      <c r="F447" s="467"/>
    </row>
    <row r="448" spans="1:6" ht="15.75" thickBot="1">
      <c r="A448" s="127" t="s">
        <v>68</v>
      </c>
      <c r="B448" s="92" t="s">
        <v>269</v>
      </c>
      <c r="C448" s="158"/>
      <c r="D448" s="158"/>
      <c r="E448" s="158"/>
      <c r="F448" s="467"/>
    </row>
    <row r="449" spans="1:6" ht="15.75" thickBot="1">
      <c r="A449" s="2" t="s">
        <v>26</v>
      </c>
      <c r="B449" s="78" t="s">
        <v>547</v>
      </c>
      <c r="C449" s="156">
        <f t="shared" ref="C449:E449" si="152">+C450+C451+C452+C453</f>
        <v>0</v>
      </c>
      <c r="D449" s="156">
        <f t="shared" si="152"/>
        <v>0</v>
      </c>
      <c r="E449" s="156">
        <f t="shared" si="152"/>
        <v>0</v>
      </c>
      <c r="F449" s="466">
        <v>0</v>
      </c>
    </row>
    <row r="450" spans="1:6">
      <c r="A450" s="113" t="s">
        <v>71</v>
      </c>
      <c r="B450" s="3" t="s">
        <v>122</v>
      </c>
      <c r="C450" s="158"/>
      <c r="D450" s="158"/>
      <c r="E450" s="158"/>
      <c r="F450" s="467"/>
    </row>
    <row r="451" spans="1:6">
      <c r="A451" s="113" t="s">
        <v>72</v>
      </c>
      <c r="B451" s="3" t="s">
        <v>123</v>
      </c>
      <c r="C451" s="158"/>
      <c r="D451" s="158">
        <v>0</v>
      </c>
      <c r="E451" s="158">
        <v>0</v>
      </c>
      <c r="F451" s="463">
        <v>0</v>
      </c>
    </row>
    <row r="452" spans="1:6">
      <c r="A452" s="113" t="s">
        <v>73</v>
      </c>
      <c r="B452" s="3" t="s">
        <v>270</v>
      </c>
      <c r="C452" s="158"/>
      <c r="D452" s="158">
        <v>0</v>
      </c>
      <c r="E452" s="158">
        <v>0</v>
      </c>
      <c r="F452" s="463">
        <v>0</v>
      </c>
    </row>
    <row r="453" spans="1:6" ht="15.75" thickBot="1">
      <c r="A453" s="127" t="s">
        <v>74</v>
      </c>
      <c r="B453" s="92" t="s">
        <v>271</v>
      </c>
      <c r="C453" s="158"/>
      <c r="D453" s="158"/>
      <c r="E453" s="158"/>
      <c r="F453" s="467"/>
    </row>
    <row r="454" spans="1:6" ht="15.75" thickBot="1">
      <c r="A454" s="2">
        <v>7</v>
      </c>
      <c r="B454" s="78" t="s">
        <v>548</v>
      </c>
      <c r="C454" s="166">
        <f t="shared" ref="C454:F454" si="153">+C455+C456+C457+C458</f>
        <v>0</v>
      </c>
      <c r="D454" s="166">
        <f t="shared" si="153"/>
        <v>0</v>
      </c>
      <c r="E454" s="166">
        <f t="shared" si="153"/>
        <v>0</v>
      </c>
      <c r="F454" s="469">
        <f t="shared" si="153"/>
        <v>0</v>
      </c>
    </row>
    <row r="455" spans="1:6">
      <c r="A455" s="113" t="s">
        <v>75</v>
      </c>
      <c r="B455" s="3" t="s">
        <v>272</v>
      </c>
      <c r="C455" s="158"/>
      <c r="D455" s="158"/>
      <c r="E455" s="158"/>
      <c r="F455" s="467"/>
    </row>
    <row r="456" spans="1:6">
      <c r="A456" s="113" t="s">
        <v>76</v>
      </c>
      <c r="B456" s="3" t="s">
        <v>273</v>
      </c>
      <c r="C456" s="158"/>
      <c r="D456" s="158"/>
      <c r="E456" s="158"/>
      <c r="F456" s="467"/>
    </row>
    <row r="457" spans="1:6">
      <c r="A457" s="113" t="s">
        <v>77</v>
      </c>
      <c r="B457" s="3" t="s">
        <v>274</v>
      </c>
      <c r="C457" s="158"/>
      <c r="D457" s="158"/>
      <c r="E457" s="158"/>
      <c r="F457" s="467"/>
    </row>
    <row r="458" spans="1:6" ht="15.75" thickBot="1">
      <c r="A458" s="113" t="s">
        <v>79</v>
      </c>
      <c r="B458" s="3" t="s">
        <v>275</v>
      </c>
      <c r="C458" s="158"/>
      <c r="D458" s="158"/>
      <c r="E458" s="158"/>
      <c r="F458" s="467"/>
    </row>
    <row r="459" spans="1:6" ht="15.75" thickBot="1">
      <c r="A459" s="2" t="s">
        <v>29</v>
      </c>
      <c r="B459" s="78" t="s">
        <v>540</v>
      </c>
      <c r="C459" s="167">
        <f>SUM(C460:C460)</f>
        <v>0</v>
      </c>
      <c r="D459" s="167">
        <f>SUM(D460:D460)</f>
        <v>0</v>
      </c>
      <c r="E459" s="167">
        <f>SUM(E460:E460)</f>
        <v>0</v>
      </c>
      <c r="F459" s="487">
        <v>0</v>
      </c>
    </row>
    <row r="460" spans="1:6" ht="15.75" thickBot="1">
      <c r="A460" s="145"/>
      <c r="B460" s="92" t="s">
        <v>795</v>
      </c>
      <c r="C460" s="362">
        <v>0</v>
      </c>
      <c r="D460" s="362">
        <v>0</v>
      </c>
      <c r="E460" s="362">
        <v>0</v>
      </c>
      <c r="F460" s="488">
        <v>0</v>
      </c>
    </row>
    <row r="461" spans="1:6" ht="15.75" thickBot="1">
      <c r="A461" s="223" t="s">
        <v>30</v>
      </c>
      <c r="B461" s="303" t="s">
        <v>549</v>
      </c>
      <c r="C461" s="341">
        <f t="shared" ref="C461:E461" si="154">C439+C459+C440+C449</f>
        <v>2500000</v>
      </c>
      <c r="D461" s="341">
        <f t="shared" si="154"/>
        <v>2555825</v>
      </c>
      <c r="E461" s="341">
        <f t="shared" si="154"/>
        <v>2555825</v>
      </c>
      <c r="F461" s="470">
        <f>E461/D461*100</f>
        <v>100</v>
      </c>
    </row>
    <row r="462" spans="1:6" ht="15.75" thickBot="1">
      <c r="A462" s="141"/>
      <c r="B462" s="123"/>
      <c r="C462" s="369"/>
      <c r="D462" s="369"/>
      <c r="E462" s="369"/>
      <c r="F462" s="292"/>
    </row>
    <row r="463" spans="1:6">
      <c r="A463" s="926" t="s">
        <v>852</v>
      </c>
      <c r="B463" s="927"/>
      <c r="C463" s="933">
        <v>0</v>
      </c>
      <c r="D463" s="933">
        <v>0</v>
      </c>
      <c r="E463" s="936">
        <v>0</v>
      </c>
      <c r="F463" s="292"/>
    </row>
    <row r="464" spans="1:6" ht="15.75" thickBot="1">
      <c r="A464" s="929" t="s">
        <v>224</v>
      </c>
      <c r="B464" s="930"/>
      <c r="C464" s="934">
        <v>0</v>
      </c>
      <c r="D464" s="934">
        <v>0</v>
      </c>
      <c r="E464" s="937">
        <v>0</v>
      </c>
      <c r="F464" s="292"/>
    </row>
    <row r="467" spans="1:6">
      <c r="A467" s="292"/>
      <c r="B467" s="292"/>
      <c r="F467" s="292"/>
    </row>
    <row r="468" spans="1:6">
      <c r="A468" s="1484" t="s">
        <v>869</v>
      </c>
      <c r="B468" s="1484"/>
      <c r="C468" s="1484"/>
      <c r="D468" s="1484"/>
      <c r="E468" s="1484"/>
      <c r="F468" s="1484"/>
    </row>
    <row r="469" spans="1:6" ht="16.5" thickBot="1">
      <c r="A469" s="912"/>
      <c r="B469" s="912"/>
      <c r="C469" s="1481" t="s">
        <v>1017</v>
      </c>
      <c r="D469" s="1481"/>
      <c r="E469" s="1481"/>
      <c r="F469" s="1481"/>
    </row>
    <row r="470" spans="1:6" ht="22.5">
      <c r="A470" s="129" t="s">
        <v>149</v>
      </c>
      <c r="B470" s="130" t="s">
        <v>786</v>
      </c>
      <c r="C470" s="432"/>
      <c r="D470" s="489"/>
      <c r="E470" s="489"/>
      <c r="F470" s="339" t="s">
        <v>304</v>
      </c>
    </row>
    <row r="471" spans="1:6" ht="34.5" thickBot="1">
      <c r="A471" s="144" t="s">
        <v>305</v>
      </c>
      <c r="B471" s="131" t="s">
        <v>537</v>
      </c>
      <c r="C471" s="433"/>
      <c r="D471" s="490"/>
      <c r="E471" s="490"/>
      <c r="F471" s="338">
        <v>4</v>
      </c>
    </row>
    <row r="472" spans="1:6" ht="15.75" thickBot="1">
      <c r="A472" s="133"/>
      <c r="B472" s="133"/>
      <c r="C472" s="134"/>
      <c r="F472" s="134" t="s">
        <v>859</v>
      </c>
    </row>
    <row r="473" spans="1:6" ht="23.25" thickBot="1">
      <c r="A473" s="125" t="s">
        <v>308</v>
      </c>
      <c r="B473" s="913" t="s">
        <v>309</v>
      </c>
      <c r="C473" s="913" t="s">
        <v>853</v>
      </c>
      <c r="D473" s="913" t="s">
        <v>854</v>
      </c>
      <c r="E473" s="913" t="s">
        <v>855</v>
      </c>
      <c r="F473" s="308" t="s">
        <v>557</v>
      </c>
    </row>
    <row r="474" spans="1:6" ht="15.75" thickBot="1">
      <c r="A474" s="110">
        <v>1</v>
      </c>
      <c r="B474" s="111">
        <v>2</v>
      </c>
      <c r="C474" s="495">
        <v>3</v>
      </c>
      <c r="D474" s="495">
        <v>4</v>
      </c>
      <c r="E474" s="545">
        <v>5</v>
      </c>
      <c r="F474" s="112">
        <v>6</v>
      </c>
    </row>
    <row r="475" spans="1:6" ht="15.75" thickBot="1">
      <c r="A475" s="390" t="s">
        <v>0</v>
      </c>
      <c r="B475" s="391" t="s">
        <v>353</v>
      </c>
      <c r="C475" s="351">
        <f t="shared" ref="C475" si="155">C476+C493+C501+C512</f>
        <v>0</v>
      </c>
      <c r="D475" s="535"/>
      <c r="E475" s="535"/>
      <c r="F475" s="426"/>
    </row>
    <row r="476" spans="1:6" ht="15.75" thickBot="1">
      <c r="A476" s="371" t="s">
        <v>3</v>
      </c>
      <c r="B476" s="370" t="s">
        <v>437</v>
      </c>
      <c r="C476" s="325">
        <f t="shared" ref="C476" si="156">SUM(C477:C485)</f>
        <v>0</v>
      </c>
      <c r="D476" s="518"/>
      <c r="E476" s="518"/>
      <c r="F476" s="434"/>
    </row>
    <row r="477" spans="1:6">
      <c r="A477" s="225" t="s">
        <v>438</v>
      </c>
      <c r="B477" s="397" t="s">
        <v>226</v>
      </c>
      <c r="C477" s="398"/>
      <c r="D477" s="519"/>
      <c r="E477" s="519"/>
      <c r="F477" s="435"/>
    </row>
    <row r="478" spans="1:6">
      <c r="A478" s="145" t="s">
        <v>439</v>
      </c>
      <c r="B478" s="399" t="s">
        <v>480</v>
      </c>
      <c r="C478" s="400"/>
      <c r="D478" s="520"/>
      <c r="E478" s="520"/>
      <c r="F478" s="436"/>
    </row>
    <row r="479" spans="1:6">
      <c r="A479" s="145" t="s">
        <v>440</v>
      </c>
      <c r="B479" s="399" t="s">
        <v>6</v>
      </c>
      <c r="C479" s="400"/>
      <c r="D479" s="520"/>
      <c r="E479" s="520"/>
      <c r="F479" s="436"/>
    </row>
    <row r="480" spans="1:6">
      <c r="A480" s="145" t="s">
        <v>441</v>
      </c>
      <c r="B480" s="399" t="s">
        <v>46</v>
      </c>
      <c r="C480" s="400"/>
      <c r="D480" s="520"/>
      <c r="E480" s="520"/>
      <c r="F480" s="443"/>
    </row>
    <row r="481" spans="1:6">
      <c r="A481" s="145" t="s">
        <v>442</v>
      </c>
      <c r="B481" s="399" t="s">
        <v>48</v>
      </c>
      <c r="C481" s="400"/>
      <c r="D481" s="520"/>
      <c r="E481" s="520"/>
      <c r="F481" s="436"/>
    </row>
    <row r="482" spans="1:6">
      <c r="A482" s="145" t="s">
        <v>470</v>
      </c>
      <c r="B482" s="401" t="s">
        <v>481</v>
      </c>
      <c r="C482" s="400"/>
      <c r="D482" s="520"/>
      <c r="E482" s="520"/>
      <c r="F482" s="436"/>
    </row>
    <row r="483" spans="1:6">
      <c r="A483" s="225" t="s">
        <v>475</v>
      </c>
      <c r="B483" s="3" t="s">
        <v>51</v>
      </c>
      <c r="C483" s="400"/>
      <c r="D483" s="520"/>
      <c r="E483" s="520"/>
      <c r="F483" s="436"/>
    </row>
    <row r="484" spans="1:6">
      <c r="A484" s="221" t="s">
        <v>477</v>
      </c>
      <c r="B484" s="5" t="s">
        <v>314</v>
      </c>
      <c r="C484" s="400"/>
      <c r="D484" s="520"/>
      <c r="E484" s="520"/>
      <c r="F484" s="436"/>
    </row>
    <row r="485" spans="1:6">
      <c r="A485" s="221" t="s">
        <v>482</v>
      </c>
      <c r="B485" s="5" t="s">
        <v>315</v>
      </c>
      <c r="C485" s="400"/>
      <c r="D485" s="520"/>
      <c r="E485" s="520"/>
      <c r="F485" s="436"/>
    </row>
    <row r="486" spans="1:6">
      <c r="A486" s="145" t="s">
        <v>483</v>
      </c>
      <c r="B486" s="88" t="s">
        <v>316</v>
      </c>
      <c r="C486" s="400"/>
      <c r="D486" s="520"/>
      <c r="E486" s="520"/>
      <c r="F486" s="436"/>
    </row>
    <row r="487" spans="1:6">
      <c r="A487" s="146" t="s">
        <v>484</v>
      </c>
      <c r="B487" s="372" t="s">
        <v>435</v>
      </c>
      <c r="C487" s="400"/>
      <c r="D487" s="520"/>
      <c r="E487" s="520"/>
      <c r="F487" s="436"/>
    </row>
    <row r="488" spans="1:6">
      <c r="A488" s="225" t="s">
        <v>485</v>
      </c>
      <c r="B488" s="372" t="s">
        <v>471</v>
      </c>
      <c r="C488" s="400"/>
      <c r="D488" s="520"/>
      <c r="E488" s="520"/>
      <c r="F488" s="436"/>
    </row>
    <row r="489" spans="1:6">
      <c r="A489" s="221" t="s">
        <v>486</v>
      </c>
      <c r="B489" s="372" t="s">
        <v>476</v>
      </c>
      <c r="C489" s="400"/>
      <c r="D489" s="520"/>
      <c r="E489" s="520"/>
      <c r="F489" s="436"/>
    </row>
    <row r="490" spans="1:6">
      <c r="A490" s="221" t="s">
        <v>487</v>
      </c>
      <c r="B490" s="372" t="s">
        <v>478</v>
      </c>
      <c r="C490" s="400"/>
      <c r="D490" s="536"/>
      <c r="E490" s="536"/>
      <c r="F490" s="444"/>
    </row>
    <row r="491" spans="1:6">
      <c r="A491" s="221" t="s">
        <v>488</v>
      </c>
      <c r="B491" s="372" t="s">
        <v>489</v>
      </c>
      <c r="C491" s="400"/>
      <c r="D491" s="536"/>
      <c r="E491" s="536"/>
      <c r="F491" s="444"/>
    </row>
    <row r="492" spans="1:6" ht="15.75" thickBot="1">
      <c r="A492" s="226" t="s">
        <v>490</v>
      </c>
      <c r="B492" s="395" t="s">
        <v>491</v>
      </c>
      <c r="C492" s="400"/>
      <c r="D492" s="536"/>
      <c r="E492" s="536"/>
      <c r="F492" s="445"/>
    </row>
    <row r="493" spans="1:6" ht="15.75" thickBot="1">
      <c r="A493" s="371" t="s">
        <v>4</v>
      </c>
      <c r="B493" s="78" t="s">
        <v>152</v>
      </c>
      <c r="C493" s="315"/>
      <c r="D493" s="522"/>
      <c r="E493" s="522"/>
      <c r="F493" s="446"/>
    </row>
    <row r="494" spans="1:6">
      <c r="A494" s="126" t="s">
        <v>498</v>
      </c>
      <c r="B494" s="8" t="s">
        <v>60</v>
      </c>
      <c r="C494" s="161"/>
      <c r="D494" s="160"/>
      <c r="E494" s="160"/>
      <c r="F494" s="439"/>
    </row>
    <row r="495" spans="1:6">
      <c r="A495" s="114" t="s">
        <v>499</v>
      </c>
      <c r="B495" s="5" t="s">
        <v>61</v>
      </c>
      <c r="C495" s="158"/>
      <c r="D495" s="162"/>
      <c r="E495" s="162"/>
      <c r="F495" s="440"/>
    </row>
    <row r="496" spans="1:6">
      <c r="A496" s="114" t="s">
        <v>500</v>
      </c>
      <c r="B496" s="5" t="s">
        <v>62</v>
      </c>
      <c r="C496" s="158"/>
      <c r="D496" s="162"/>
      <c r="E496" s="162"/>
      <c r="F496" s="440"/>
    </row>
    <row r="497" spans="1:6">
      <c r="A497" s="114" t="s">
        <v>501</v>
      </c>
      <c r="B497" s="5" t="s">
        <v>63</v>
      </c>
      <c r="C497" s="158"/>
      <c r="D497" s="162"/>
      <c r="E497" s="162"/>
      <c r="F497" s="440"/>
    </row>
    <row r="498" spans="1:6">
      <c r="A498" s="114" t="s">
        <v>502</v>
      </c>
      <c r="B498" s="5" t="s">
        <v>64</v>
      </c>
      <c r="C498" s="158"/>
      <c r="D498" s="162"/>
      <c r="E498" s="162"/>
      <c r="F498" s="440"/>
    </row>
    <row r="499" spans="1:6">
      <c r="A499" s="114" t="s">
        <v>503</v>
      </c>
      <c r="B499" s="81" t="s">
        <v>425</v>
      </c>
      <c r="C499" s="158"/>
      <c r="D499" s="162"/>
      <c r="E499" s="162"/>
      <c r="F499" s="368"/>
    </row>
    <row r="500" spans="1:6" ht="15.75" thickBot="1">
      <c r="A500" s="128" t="s">
        <v>504</v>
      </c>
      <c r="B500" s="9" t="s">
        <v>65</v>
      </c>
      <c r="C500" s="158"/>
      <c r="D500" s="162"/>
      <c r="E500" s="162"/>
      <c r="F500" s="368"/>
    </row>
    <row r="501" spans="1:6" ht="15.75" thickBot="1">
      <c r="A501" s="371" t="s">
        <v>5</v>
      </c>
      <c r="B501" s="78" t="s">
        <v>353</v>
      </c>
      <c r="C501" s="315"/>
      <c r="D501" s="522"/>
      <c r="E501" s="522"/>
      <c r="F501" s="446"/>
    </row>
    <row r="502" spans="1:6">
      <c r="A502" s="146" t="s">
        <v>443</v>
      </c>
      <c r="B502" s="3" t="s">
        <v>66</v>
      </c>
      <c r="C502" s="25"/>
      <c r="D502" s="521"/>
      <c r="E502" s="521"/>
      <c r="F502" s="447"/>
    </row>
    <row r="503" spans="1:6">
      <c r="A503" s="146" t="s">
        <v>444</v>
      </c>
      <c r="B503" s="5" t="s">
        <v>67</v>
      </c>
      <c r="C503" s="25"/>
      <c r="D503" s="521"/>
      <c r="E503" s="521"/>
      <c r="F503" s="448"/>
    </row>
    <row r="504" spans="1:6">
      <c r="A504" s="146" t="s">
        <v>445</v>
      </c>
      <c r="B504" s="5" t="s">
        <v>227</v>
      </c>
      <c r="C504" s="25"/>
      <c r="D504" s="521"/>
      <c r="E504" s="521"/>
      <c r="F504" s="448"/>
    </row>
    <row r="505" spans="1:6">
      <c r="A505" s="146" t="s">
        <v>446</v>
      </c>
      <c r="B505" s="5" t="s">
        <v>69</v>
      </c>
      <c r="C505" s="25"/>
      <c r="D505" s="521"/>
      <c r="E505" s="521"/>
      <c r="F505" s="448"/>
    </row>
    <row r="506" spans="1:6">
      <c r="A506" s="146" t="s">
        <v>447</v>
      </c>
      <c r="B506" s="5" t="s">
        <v>14</v>
      </c>
      <c r="C506" s="25"/>
      <c r="D506" s="521"/>
      <c r="E506" s="521"/>
      <c r="F506" s="448"/>
    </row>
    <row r="507" spans="1:6">
      <c r="A507" s="146" t="s">
        <v>448</v>
      </c>
      <c r="B507" s="5" t="s">
        <v>16</v>
      </c>
      <c r="C507" s="25"/>
      <c r="D507" s="521"/>
      <c r="E507" s="521"/>
      <c r="F507" s="448"/>
    </row>
    <row r="508" spans="1:6">
      <c r="A508" s="146" t="s">
        <v>449</v>
      </c>
      <c r="B508" s="5" t="s">
        <v>313</v>
      </c>
      <c r="C508" s="25"/>
      <c r="D508" s="521"/>
      <c r="E508" s="521"/>
      <c r="F508" s="448"/>
    </row>
    <row r="509" spans="1:6">
      <c r="A509" s="146" t="s">
        <v>450</v>
      </c>
      <c r="B509" s="5" t="s">
        <v>228</v>
      </c>
      <c r="C509" s="25"/>
      <c r="D509" s="521"/>
      <c r="E509" s="521"/>
      <c r="F509" s="448"/>
    </row>
    <row r="510" spans="1:6">
      <c r="A510" s="146" t="s">
        <v>451</v>
      </c>
      <c r="B510" s="5" t="s">
        <v>70</v>
      </c>
      <c r="C510" s="25"/>
      <c r="D510" s="521"/>
      <c r="E510" s="521"/>
      <c r="F510" s="448"/>
    </row>
    <row r="511" spans="1:6" ht="15.75" thickBot="1">
      <c r="A511" s="146" t="s">
        <v>452</v>
      </c>
      <c r="B511" s="88" t="s">
        <v>19</v>
      </c>
      <c r="C511" s="25"/>
      <c r="D511" s="521"/>
      <c r="E511" s="521"/>
      <c r="F511" s="448"/>
    </row>
    <row r="512" spans="1:6" ht="15.75" thickBot="1">
      <c r="A512" s="371" t="s">
        <v>45</v>
      </c>
      <c r="B512" s="78" t="s">
        <v>27</v>
      </c>
      <c r="C512" s="315"/>
      <c r="D512" s="522"/>
      <c r="E512" s="522"/>
      <c r="F512" s="446"/>
    </row>
    <row r="513" spans="1:6">
      <c r="A513" s="403" t="s">
        <v>505</v>
      </c>
      <c r="B513" s="404" t="s">
        <v>52</v>
      </c>
      <c r="C513" s="362"/>
      <c r="D513" s="523"/>
      <c r="E513" s="523"/>
      <c r="F513" s="449"/>
    </row>
    <row r="514" spans="1:6" ht="15.75" thickBot="1">
      <c r="A514" s="226" t="s">
        <v>506</v>
      </c>
      <c r="B514" s="9" t="s">
        <v>78</v>
      </c>
      <c r="C514" s="172"/>
      <c r="D514" s="524"/>
      <c r="E514" s="524"/>
      <c r="F514" s="450"/>
    </row>
    <row r="515" spans="1:6" ht="15.75" thickBot="1">
      <c r="A515" s="229" t="s">
        <v>1</v>
      </c>
      <c r="B515" s="392" t="s">
        <v>436</v>
      </c>
      <c r="C515" s="376"/>
      <c r="D515" s="525"/>
      <c r="E515" s="525"/>
      <c r="F515" s="451"/>
    </row>
    <row r="516" spans="1:6" ht="15.75" thickBot="1">
      <c r="A516" s="371" t="s">
        <v>50</v>
      </c>
      <c r="B516" s="78" t="s">
        <v>466</v>
      </c>
      <c r="C516" s="315"/>
      <c r="D516" s="522"/>
      <c r="E516" s="522"/>
      <c r="F516" s="446"/>
    </row>
    <row r="517" spans="1:6">
      <c r="A517" s="225" t="s">
        <v>492</v>
      </c>
      <c r="B517" s="92" t="s">
        <v>58</v>
      </c>
      <c r="C517" s="363"/>
      <c r="D517" s="534"/>
      <c r="E517" s="534"/>
      <c r="F517" s="452"/>
    </row>
    <row r="518" spans="1:6">
      <c r="A518" s="145" t="s">
        <v>454</v>
      </c>
      <c r="B518" s="5" t="s">
        <v>493</v>
      </c>
      <c r="C518" s="26"/>
      <c r="D518" s="29"/>
      <c r="E518" s="29"/>
      <c r="F518" s="448"/>
    </row>
    <row r="519" spans="1:6">
      <c r="A519" s="145" t="s">
        <v>455</v>
      </c>
      <c r="B519" s="5" t="s">
        <v>59</v>
      </c>
      <c r="C519" s="26"/>
      <c r="D519" s="29"/>
      <c r="E519" s="29"/>
      <c r="F519" s="448"/>
    </row>
    <row r="520" spans="1:6">
      <c r="A520" s="145" t="s">
        <v>454</v>
      </c>
      <c r="B520" s="5" t="s">
        <v>317</v>
      </c>
      <c r="C520" s="26"/>
      <c r="D520" s="29"/>
      <c r="E520" s="29"/>
      <c r="F520" s="448"/>
    </row>
    <row r="521" spans="1:6">
      <c r="A521" s="221" t="s">
        <v>455</v>
      </c>
      <c r="B521" s="222" t="s">
        <v>318</v>
      </c>
      <c r="C521" s="26"/>
      <c r="D521" s="29"/>
      <c r="E521" s="29"/>
      <c r="F521" s="448"/>
    </row>
    <row r="522" spans="1:6">
      <c r="A522" s="221" t="s">
        <v>472</v>
      </c>
      <c r="B522" s="372" t="s">
        <v>471</v>
      </c>
      <c r="C522" s="26"/>
      <c r="D522" s="29"/>
      <c r="E522" s="29"/>
      <c r="F522" s="448"/>
    </row>
    <row r="523" spans="1:6">
      <c r="A523" s="221" t="s">
        <v>494</v>
      </c>
      <c r="B523" s="372" t="s">
        <v>495</v>
      </c>
      <c r="C523" s="26"/>
      <c r="D523" s="29"/>
      <c r="E523" s="29"/>
      <c r="F523" s="448"/>
    </row>
    <row r="524" spans="1:6" ht="15.75" thickBot="1">
      <c r="A524" s="226" t="s">
        <v>496</v>
      </c>
      <c r="B524" s="395" t="s">
        <v>497</v>
      </c>
      <c r="C524" s="26"/>
      <c r="D524" s="29"/>
      <c r="E524" s="29"/>
      <c r="F524" s="448"/>
    </row>
    <row r="525" spans="1:6" ht="15.75" thickBot="1">
      <c r="A525" s="371" t="s">
        <v>54</v>
      </c>
      <c r="B525" s="373" t="s">
        <v>436</v>
      </c>
      <c r="C525" s="33"/>
      <c r="D525" s="526"/>
      <c r="E525" s="526"/>
      <c r="F525" s="434"/>
    </row>
    <row r="526" spans="1:6">
      <c r="A526" s="146" t="s">
        <v>456</v>
      </c>
      <c r="B526" s="384" t="s">
        <v>22</v>
      </c>
      <c r="C526" s="25"/>
      <c r="D526" s="521"/>
      <c r="E526" s="521"/>
      <c r="F526" s="453"/>
    </row>
    <row r="527" spans="1:6">
      <c r="A527" s="145" t="s">
        <v>457</v>
      </c>
      <c r="B527" s="11" t="s">
        <v>24</v>
      </c>
      <c r="C527" s="41"/>
      <c r="D527" s="97"/>
      <c r="E527" s="97"/>
      <c r="F527" s="452"/>
    </row>
    <row r="528" spans="1:6" ht="15.75" thickBot="1">
      <c r="A528" s="221" t="s">
        <v>458</v>
      </c>
      <c r="B528" s="385" t="s">
        <v>229</v>
      </c>
      <c r="C528" s="172"/>
      <c r="D528" s="524"/>
      <c r="E528" s="524"/>
      <c r="F528" s="454"/>
    </row>
    <row r="529" spans="1:6" ht="15.75" thickBot="1">
      <c r="A529" s="371" t="s">
        <v>53</v>
      </c>
      <c r="B529" s="373" t="s">
        <v>319</v>
      </c>
      <c r="C529" s="315"/>
      <c r="D529" s="522"/>
      <c r="E529" s="522"/>
      <c r="F529" s="446"/>
    </row>
    <row r="530" spans="1:6">
      <c r="A530" s="225" t="s">
        <v>507</v>
      </c>
      <c r="B530" s="406" t="s">
        <v>493</v>
      </c>
      <c r="C530" s="41"/>
      <c r="D530" s="97"/>
      <c r="E530" s="97"/>
      <c r="F530" s="452"/>
    </row>
    <row r="531" spans="1:6" ht="15.75" thickBot="1">
      <c r="A531" s="226" t="s">
        <v>508</v>
      </c>
      <c r="B531" s="407" t="s">
        <v>80</v>
      </c>
      <c r="C531" s="172"/>
      <c r="D531" s="524"/>
      <c r="E531" s="524"/>
      <c r="F531" s="454"/>
    </row>
    <row r="532" spans="1:6" ht="15.75" thickBot="1">
      <c r="A532" s="408" t="s">
        <v>2</v>
      </c>
      <c r="B532" s="409" t="s">
        <v>539</v>
      </c>
      <c r="C532" s="410"/>
      <c r="D532" s="527"/>
      <c r="E532" s="527"/>
      <c r="F532" s="455"/>
    </row>
    <row r="533" spans="1:6" ht="15.75" thickBot="1">
      <c r="A533" s="116" t="s">
        <v>12</v>
      </c>
      <c r="B533" s="82" t="s">
        <v>509</v>
      </c>
      <c r="C533" s="156"/>
      <c r="D533" s="164"/>
      <c r="E533" s="164"/>
      <c r="F533" s="456"/>
    </row>
    <row r="534" spans="1:6">
      <c r="A534" s="113" t="s">
        <v>13</v>
      </c>
      <c r="B534" s="79" t="s">
        <v>230</v>
      </c>
      <c r="C534" s="158"/>
      <c r="D534" s="162"/>
      <c r="E534" s="162"/>
      <c r="F534" s="457"/>
    </row>
    <row r="535" spans="1:6">
      <c r="A535" s="113" t="s">
        <v>15</v>
      </c>
      <c r="B535" s="80" t="s">
        <v>231</v>
      </c>
      <c r="C535" s="158"/>
      <c r="D535" s="162"/>
      <c r="E535" s="162"/>
      <c r="F535" s="440"/>
    </row>
    <row r="536" spans="1:6" ht="15.75" thickBot="1">
      <c r="A536" s="113" t="s">
        <v>17</v>
      </c>
      <c r="B536" s="83" t="s">
        <v>232</v>
      </c>
      <c r="C536" s="158"/>
      <c r="D536" s="162"/>
      <c r="E536" s="162"/>
      <c r="F536" s="457"/>
    </row>
    <row r="537" spans="1:6" ht="15.75" thickBot="1">
      <c r="A537" s="116" t="s">
        <v>20</v>
      </c>
      <c r="B537" s="82" t="s">
        <v>510</v>
      </c>
      <c r="C537" s="156"/>
      <c r="D537" s="164"/>
      <c r="E537" s="164"/>
      <c r="F537" s="458"/>
    </row>
    <row r="538" spans="1:6">
      <c r="A538" s="113" t="s">
        <v>21</v>
      </c>
      <c r="B538" s="79" t="s">
        <v>233</v>
      </c>
      <c r="C538" s="158"/>
      <c r="D538" s="162"/>
      <c r="E538" s="162"/>
      <c r="F538" s="457"/>
    </row>
    <row r="539" spans="1:6">
      <c r="A539" s="113" t="s">
        <v>23</v>
      </c>
      <c r="B539" s="80" t="s">
        <v>81</v>
      </c>
      <c r="C539" s="158"/>
      <c r="D539" s="162"/>
      <c r="E539" s="162"/>
      <c r="F539" s="457"/>
    </row>
    <row r="540" spans="1:6">
      <c r="A540" s="113" t="s">
        <v>25</v>
      </c>
      <c r="B540" s="80" t="s">
        <v>234</v>
      </c>
      <c r="C540" s="158"/>
      <c r="D540" s="162"/>
      <c r="E540" s="162"/>
      <c r="F540" s="457"/>
    </row>
    <row r="541" spans="1:6" ht="15.75" thickBot="1">
      <c r="A541" s="113" t="s">
        <v>68</v>
      </c>
      <c r="B541" s="81" t="s">
        <v>82</v>
      </c>
      <c r="C541" s="158"/>
      <c r="D541" s="162"/>
      <c r="E541" s="162"/>
      <c r="F541" s="457"/>
    </row>
    <row r="542" spans="1:6" ht="15.75" thickBot="1">
      <c r="A542" s="116" t="s">
        <v>26</v>
      </c>
      <c r="B542" s="82" t="s">
        <v>543</v>
      </c>
      <c r="C542" s="156"/>
      <c r="D542" s="164"/>
      <c r="E542" s="164"/>
      <c r="F542" s="456"/>
    </row>
    <row r="543" spans="1:6">
      <c r="A543" s="113" t="s">
        <v>71</v>
      </c>
      <c r="B543" s="79" t="s">
        <v>35</v>
      </c>
      <c r="C543" s="158"/>
      <c r="D543" s="165"/>
      <c r="E543" s="165"/>
      <c r="F543" s="459"/>
    </row>
    <row r="544" spans="1:6" ht="15.75" thickBot="1">
      <c r="A544" s="115" t="s">
        <v>72</v>
      </c>
      <c r="B544" s="81" t="s">
        <v>36</v>
      </c>
      <c r="C544" s="158"/>
      <c r="D544" s="165"/>
      <c r="E544" s="165"/>
      <c r="F544" s="460"/>
    </row>
    <row r="545" spans="1:6" ht="15.75" thickBot="1">
      <c r="A545" s="116" t="s">
        <v>511</v>
      </c>
      <c r="B545" s="82" t="s">
        <v>544</v>
      </c>
      <c r="C545" s="156"/>
      <c r="D545" s="164"/>
      <c r="E545" s="164"/>
      <c r="F545" s="456"/>
    </row>
    <row r="546" spans="1:6">
      <c r="A546" s="113" t="s">
        <v>75</v>
      </c>
      <c r="B546" s="79" t="s">
        <v>38</v>
      </c>
      <c r="C546" s="158"/>
      <c r="D546" s="162"/>
      <c r="E546" s="162"/>
      <c r="F546" s="457"/>
    </row>
    <row r="547" spans="1:6">
      <c r="A547" s="114" t="s">
        <v>76</v>
      </c>
      <c r="B547" s="80" t="s">
        <v>39</v>
      </c>
      <c r="C547" s="158"/>
      <c r="D547" s="162"/>
      <c r="E547" s="162"/>
      <c r="F547" s="457"/>
    </row>
    <row r="548" spans="1:6" ht="15.75" thickBot="1">
      <c r="A548" s="115" t="s">
        <v>77</v>
      </c>
      <c r="B548" s="81" t="s">
        <v>40</v>
      </c>
      <c r="C548" s="158"/>
      <c r="D548" s="162"/>
      <c r="E548" s="162"/>
      <c r="F548" s="440"/>
    </row>
    <row r="549" spans="1:6" ht="15.75" thickBot="1">
      <c r="A549" s="116" t="s">
        <v>512</v>
      </c>
      <c r="B549" s="82" t="s">
        <v>545</v>
      </c>
      <c r="C549" s="156"/>
      <c r="D549" s="164"/>
      <c r="E549" s="164"/>
      <c r="F549" s="458"/>
    </row>
    <row r="550" spans="1:6">
      <c r="A550" s="117" t="s">
        <v>513</v>
      </c>
      <c r="B550" s="79" t="s">
        <v>238</v>
      </c>
      <c r="C550" s="158"/>
      <c r="D550" s="162"/>
      <c r="E550" s="162"/>
      <c r="F550" s="457"/>
    </row>
    <row r="551" spans="1:6">
      <c r="A551" s="118" t="s">
        <v>514</v>
      </c>
      <c r="B551" s="80" t="s">
        <v>239</v>
      </c>
      <c r="C551" s="158"/>
      <c r="D551" s="162"/>
      <c r="E551" s="162"/>
      <c r="F551" s="457"/>
    </row>
    <row r="552" spans="1:6">
      <c r="A552" s="118" t="s">
        <v>515</v>
      </c>
      <c r="B552" s="80" t="s">
        <v>240</v>
      </c>
      <c r="C552" s="158"/>
      <c r="D552" s="162"/>
      <c r="E552" s="162"/>
      <c r="F552" s="457"/>
    </row>
    <row r="553" spans="1:6" ht="15.75" thickBot="1">
      <c r="A553" s="119" t="s">
        <v>516</v>
      </c>
      <c r="B553" s="81" t="s">
        <v>241</v>
      </c>
      <c r="C553" s="158"/>
      <c r="D553" s="162"/>
      <c r="E553" s="162"/>
      <c r="F553" s="457"/>
    </row>
    <row r="554" spans="1:6" ht="15.75" thickBot="1">
      <c r="A554" s="116" t="s">
        <v>30</v>
      </c>
      <c r="B554" s="84" t="s">
        <v>517</v>
      </c>
      <c r="C554" s="156">
        <f t="shared" ref="C554" si="157">C533+C537+C542+C545+C549</f>
        <v>0</v>
      </c>
      <c r="D554" s="164"/>
      <c r="E554" s="164"/>
      <c r="F554" s="456"/>
    </row>
    <row r="555" spans="1:6" ht="16.5" thickBot="1">
      <c r="A555" s="413" t="s">
        <v>33</v>
      </c>
      <c r="B555" s="414" t="s">
        <v>518</v>
      </c>
      <c r="C555" s="340">
        <f t="shared" ref="C555" si="158">C554+C532</f>
        <v>0</v>
      </c>
      <c r="D555" s="528"/>
      <c r="E555" s="528"/>
      <c r="F555" s="461"/>
    </row>
    <row r="556" spans="1:6">
      <c r="A556" s="120"/>
      <c r="B556" s="139"/>
      <c r="C556" s="121"/>
      <c r="D556" s="62"/>
      <c r="E556" s="62"/>
      <c r="F556" s="62"/>
    </row>
    <row r="557" spans="1:6" ht="15.75" thickBot="1">
      <c r="A557" s="122"/>
      <c r="B557" s="123"/>
      <c r="C557" s="124"/>
      <c r="D557" s="62"/>
      <c r="E557" s="62"/>
      <c r="F557" s="62"/>
    </row>
    <row r="558" spans="1:6" ht="15.75" thickBot="1">
      <c r="A558" s="125"/>
      <c r="B558" s="140" t="s">
        <v>148</v>
      </c>
      <c r="C558" s="313"/>
      <c r="D558" s="313"/>
      <c r="E558" s="313"/>
      <c r="F558" s="313"/>
    </row>
    <row r="559" spans="1:6" ht="15.75" thickBot="1">
      <c r="A559" s="420" t="s">
        <v>0</v>
      </c>
      <c r="B559" s="421" t="s">
        <v>532</v>
      </c>
      <c r="C559" s="419"/>
      <c r="D559" s="419"/>
      <c r="E559" s="419"/>
      <c r="F559" s="419"/>
    </row>
    <row r="560" spans="1:6">
      <c r="A560" s="126" t="s">
        <v>3</v>
      </c>
      <c r="B560" s="8" t="s">
        <v>242</v>
      </c>
      <c r="C560" s="161"/>
      <c r="D560" s="161"/>
      <c r="E560" s="161"/>
      <c r="F560" s="161"/>
    </row>
    <row r="561" spans="1:6">
      <c r="A561" s="114" t="s">
        <v>4</v>
      </c>
      <c r="B561" s="5" t="s">
        <v>89</v>
      </c>
      <c r="C561" s="158"/>
      <c r="D561" s="158"/>
      <c r="E561" s="158"/>
      <c r="F561" s="158"/>
    </row>
    <row r="562" spans="1:6">
      <c r="A562" s="114" t="s">
        <v>5</v>
      </c>
      <c r="B562" s="5" t="s">
        <v>243</v>
      </c>
      <c r="C562" s="158"/>
      <c r="D562" s="158"/>
      <c r="E562" s="158"/>
      <c r="F562" s="158"/>
    </row>
    <row r="563" spans="1:6">
      <c r="A563" s="114" t="s">
        <v>45</v>
      </c>
      <c r="B563" s="11" t="s">
        <v>127</v>
      </c>
      <c r="C563" s="158"/>
      <c r="D563" s="158"/>
      <c r="E563" s="158"/>
      <c r="F563" s="158"/>
    </row>
    <row r="564" spans="1:6">
      <c r="A564" s="114" t="s">
        <v>244</v>
      </c>
      <c r="B564" s="12" t="s">
        <v>91</v>
      </c>
      <c r="C564" s="158"/>
      <c r="D564" s="158"/>
      <c r="E564" s="158"/>
      <c r="F564" s="158"/>
    </row>
    <row r="565" spans="1:6">
      <c r="A565" s="114" t="s">
        <v>49</v>
      </c>
      <c r="B565" s="5" t="s">
        <v>245</v>
      </c>
      <c r="C565" s="158"/>
      <c r="D565" s="158"/>
      <c r="E565" s="158"/>
      <c r="F565" s="158"/>
    </row>
    <row r="566" spans="1:6">
      <c r="A566" s="114" t="s">
        <v>93</v>
      </c>
      <c r="B566" s="85" t="s">
        <v>246</v>
      </c>
      <c r="C566" s="158"/>
      <c r="D566" s="158"/>
      <c r="E566" s="158"/>
      <c r="F566" s="158"/>
    </row>
    <row r="567" spans="1:6">
      <c r="A567" s="114" t="s">
        <v>95</v>
      </c>
      <c r="B567" s="86" t="s">
        <v>247</v>
      </c>
      <c r="C567" s="158"/>
      <c r="D567" s="158"/>
      <c r="E567" s="158"/>
      <c r="F567" s="158"/>
    </row>
    <row r="568" spans="1:6" ht="22.5">
      <c r="A568" s="114" t="s">
        <v>96</v>
      </c>
      <c r="B568" s="86" t="s">
        <v>248</v>
      </c>
      <c r="C568" s="158"/>
      <c r="D568" s="158"/>
      <c r="E568" s="158"/>
      <c r="F568" s="158"/>
    </row>
    <row r="569" spans="1:6">
      <c r="A569" s="114" t="s">
        <v>98</v>
      </c>
      <c r="B569" s="85" t="s">
        <v>249</v>
      </c>
      <c r="C569" s="158"/>
      <c r="D569" s="158"/>
      <c r="E569" s="158"/>
      <c r="F569" s="158"/>
    </row>
    <row r="570" spans="1:6">
      <c r="A570" s="114" t="s">
        <v>100</v>
      </c>
      <c r="B570" s="85" t="s">
        <v>250</v>
      </c>
      <c r="C570" s="158"/>
      <c r="D570" s="158"/>
      <c r="E570" s="158"/>
      <c r="F570" s="158"/>
    </row>
    <row r="571" spans="1:6">
      <c r="A571" s="114" t="s">
        <v>130</v>
      </c>
      <c r="B571" s="86" t="s">
        <v>251</v>
      </c>
      <c r="C571" s="158"/>
      <c r="D571" s="158"/>
      <c r="E571" s="158"/>
      <c r="F571" s="158"/>
    </row>
    <row r="572" spans="1:6">
      <c r="A572" s="127" t="s">
        <v>132</v>
      </c>
      <c r="B572" s="87" t="s">
        <v>252</v>
      </c>
      <c r="C572" s="158"/>
      <c r="D572" s="158"/>
      <c r="E572" s="158"/>
      <c r="F572" s="158"/>
    </row>
    <row r="573" spans="1:6">
      <c r="A573" s="114" t="s">
        <v>135</v>
      </c>
      <c r="B573" s="87" t="s">
        <v>253</v>
      </c>
      <c r="C573" s="158"/>
      <c r="D573" s="158"/>
      <c r="E573" s="158"/>
      <c r="F573" s="158"/>
    </row>
    <row r="574" spans="1:6">
      <c r="A574" s="115" t="s">
        <v>136</v>
      </c>
      <c r="B574" s="87" t="s">
        <v>254</v>
      </c>
      <c r="C574" s="159"/>
      <c r="D574" s="159"/>
      <c r="E574" s="159"/>
      <c r="F574" s="159"/>
    </row>
    <row r="575" spans="1:6" ht="15.75" thickBot="1">
      <c r="A575" s="128" t="s">
        <v>376</v>
      </c>
      <c r="B575" s="415" t="s">
        <v>528</v>
      </c>
      <c r="C575" s="163"/>
      <c r="D575" s="163"/>
      <c r="E575" s="163"/>
      <c r="F575" s="163"/>
    </row>
    <row r="576" spans="1:6" ht="15.75" thickBot="1">
      <c r="A576" s="411" t="s">
        <v>1</v>
      </c>
      <c r="B576" s="422" t="s">
        <v>534</v>
      </c>
      <c r="C576" s="412"/>
      <c r="D576" s="412"/>
      <c r="E576" s="412"/>
      <c r="F576" s="412"/>
    </row>
    <row r="577" spans="1:6">
      <c r="A577" s="113" t="s">
        <v>50</v>
      </c>
      <c r="B577" s="5" t="s">
        <v>174</v>
      </c>
      <c r="C577" s="157"/>
      <c r="D577" s="157"/>
      <c r="E577" s="157"/>
      <c r="F577" s="157"/>
    </row>
    <row r="578" spans="1:6">
      <c r="A578" s="113" t="s">
        <v>54</v>
      </c>
      <c r="B578" s="88" t="s">
        <v>255</v>
      </c>
      <c r="C578" s="157"/>
      <c r="D578" s="157"/>
      <c r="E578" s="157"/>
      <c r="F578" s="157"/>
    </row>
    <row r="579" spans="1:6">
      <c r="A579" s="113" t="s">
        <v>53</v>
      </c>
      <c r="B579" s="88" t="s">
        <v>104</v>
      </c>
      <c r="C579" s="157"/>
      <c r="D579" s="157"/>
      <c r="E579" s="157"/>
      <c r="F579" s="157"/>
    </row>
    <row r="580" spans="1:6">
      <c r="A580" s="113" t="s">
        <v>55</v>
      </c>
      <c r="B580" s="88" t="s">
        <v>105</v>
      </c>
      <c r="C580" s="157"/>
      <c r="D580" s="157"/>
      <c r="E580" s="157"/>
      <c r="F580" s="157"/>
    </row>
    <row r="581" spans="1:6">
      <c r="A581" s="113" t="s">
        <v>56</v>
      </c>
      <c r="B581" s="89" t="s">
        <v>180</v>
      </c>
      <c r="C581" s="157"/>
      <c r="D581" s="157"/>
      <c r="E581" s="157"/>
      <c r="F581" s="157"/>
    </row>
    <row r="582" spans="1:6">
      <c r="A582" s="113" t="s">
        <v>57</v>
      </c>
      <c r="B582" s="90" t="s">
        <v>256</v>
      </c>
      <c r="C582" s="157"/>
      <c r="D582" s="157"/>
      <c r="E582" s="157"/>
      <c r="F582" s="157"/>
    </row>
    <row r="583" spans="1:6">
      <c r="A583" s="113" t="s">
        <v>107</v>
      </c>
      <c r="B583" s="91" t="s">
        <v>257</v>
      </c>
      <c r="C583" s="157"/>
      <c r="D583" s="157"/>
      <c r="E583" s="157"/>
      <c r="F583" s="157"/>
    </row>
    <row r="584" spans="1:6" ht="22.5">
      <c r="A584" s="113" t="s">
        <v>109</v>
      </c>
      <c r="B584" s="86" t="s">
        <v>248</v>
      </c>
      <c r="C584" s="157"/>
      <c r="D584" s="157"/>
      <c r="E584" s="157"/>
      <c r="F584" s="157"/>
    </row>
    <row r="585" spans="1:6">
      <c r="A585" s="113" t="s">
        <v>110</v>
      </c>
      <c r="B585" s="86" t="s">
        <v>258</v>
      </c>
      <c r="C585" s="158"/>
      <c r="D585" s="158"/>
      <c r="E585" s="158"/>
      <c r="F585" s="158"/>
    </row>
    <row r="586" spans="1:6">
      <c r="A586" s="113" t="s">
        <v>112</v>
      </c>
      <c r="B586" s="86" t="s">
        <v>259</v>
      </c>
      <c r="C586" s="157"/>
      <c r="D586" s="157"/>
      <c r="E586" s="157"/>
      <c r="F586" s="157"/>
    </row>
    <row r="587" spans="1:6">
      <c r="A587" s="113" t="s">
        <v>138</v>
      </c>
      <c r="B587" s="86" t="s">
        <v>251</v>
      </c>
      <c r="C587" s="157"/>
      <c r="D587" s="157"/>
      <c r="E587" s="157"/>
      <c r="F587" s="157"/>
    </row>
    <row r="588" spans="1:6">
      <c r="A588" s="113" t="s">
        <v>141</v>
      </c>
      <c r="B588" s="86" t="s">
        <v>260</v>
      </c>
      <c r="C588" s="157"/>
      <c r="D588" s="157"/>
      <c r="E588" s="157"/>
      <c r="F588" s="157"/>
    </row>
    <row r="589" spans="1:6">
      <c r="A589" s="127" t="s">
        <v>142</v>
      </c>
      <c r="B589" s="86" t="s">
        <v>261</v>
      </c>
      <c r="C589" s="344"/>
      <c r="D589" s="344"/>
      <c r="E589" s="344"/>
      <c r="F589" s="344"/>
    </row>
    <row r="590" spans="1:6" ht="15.75" thickBot="1">
      <c r="A590" s="128" t="s">
        <v>377</v>
      </c>
      <c r="B590" s="416" t="s">
        <v>529</v>
      </c>
      <c r="C590" s="163"/>
      <c r="D590" s="163"/>
      <c r="E590" s="163"/>
      <c r="F590" s="163"/>
    </row>
    <row r="591" spans="1:6" ht="15.75" thickBot="1">
      <c r="A591" s="411" t="s">
        <v>2</v>
      </c>
      <c r="B591" s="392" t="s">
        <v>530</v>
      </c>
      <c r="C591" s="423"/>
      <c r="D591" s="423"/>
      <c r="E591" s="423"/>
      <c r="F591" s="423"/>
    </row>
    <row r="592" spans="1:6" ht="15.75" thickBot="1">
      <c r="A592" s="2" t="s">
        <v>12</v>
      </c>
      <c r="B592" s="78" t="s">
        <v>542</v>
      </c>
      <c r="C592" s="156"/>
      <c r="D592" s="156"/>
      <c r="E592" s="156"/>
      <c r="F592" s="156"/>
    </row>
    <row r="593" spans="1:6">
      <c r="A593" s="113" t="s">
        <v>13</v>
      </c>
      <c r="B593" s="3" t="s">
        <v>263</v>
      </c>
      <c r="C593" s="158"/>
      <c r="D593" s="158"/>
      <c r="E593" s="158"/>
      <c r="F593" s="158"/>
    </row>
    <row r="594" spans="1:6">
      <c r="A594" s="113" t="s">
        <v>15</v>
      </c>
      <c r="B594" s="3" t="s">
        <v>264</v>
      </c>
      <c r="C594" s="158"/>
      <c r="D594" s="158"/>
      <c r="E594" s="158"/>
      <c r="F594" s="158"/>
    </row>
    <row r="595" spans="1:6" ht="15.75" thickBot="1">
      <c r="A595" s="127" t="s">
        <v>17</v>
      </c>
      <c r="B595" s="92" t="s">
        <v>265</v>
      </c>
      <c r="C595" s="158"/>
      <c r="D595" s="158"/>
      <c r="E595" s="158"/>
      <c r="F595" s="158"/>
    </row>
    <row r="596" spans="1:6" ht="15.75" thickBot="1">
      <c r="A596" s="2" t="s">
        <v>20</v>
      </c>
      <c r="B596" s="78" t="s">
        <v>546</v>
      </c>
      <c r="C596" s="156"/>
      <c r="D596" s="156"/>
      <c r="E596" s="156"/>
      <c r="F596" s="156"/>
    </row>
    <row r="597" spans="1:6">
      <c r="A597" s="113" t="s">
        <v>21</v>
      </c>
      <c r="B597" s="3" t="s">
        <v>266</v>
      </c>
      <c r="C597" s="158"/>
      <c r="D597" s="158"/>
      <c r="E597" s="158"/>
      <c r="F597" s="158"/>
    </row>
    <row r="598" spans="1:6">
      <c r="A598" s="113" t="s">
        <v>23</v>
      </c>
      <c r="B598" s="3" t="s">
        <v>267</v>
      </c>
      <c r="C598" s="158"/>
      <c r="D598" s="158"/>
      <c r="E598" s="158"/>
      <c r="F598" s="158"/>
    </row>
    <row r="599" spans="1:6">
      <c r="A599" s="113" t="s">
        <v>25</v>
      </c>
      <c r="B599" s="3" t="s">
        <v>268</v>
      </c>
      <c r="C599" s="158"/>
      <c r="D599" s="158"/>
      <c r="E599" s="158"/>
      <c r="F599" s="158"/>
    </row>
    <row r="600" spans="1:6" ht="15.75" thickBot="1">
      <c r="A600" s="127" t="s">
        <v>68</v>
      </c>
      <c r="B600" s="92" t="s">
        <v>269</v>
      </c>
      <c r="C600" s="158"/>
      <c r="D600" s="158"/>
      <c r="E600" s="158"/>
      <c r="F600" s="158"/>
    </row>
    <row r="601" spans="1:6" ht="15.75" thickBot="1">
      <c r="A601" s="2" t="s">
        <v>26</v>
      </c>
      <c r="B601" s="78" t="s">
        <v>547</v>
      </c>
      <c r="C601" s="156"/>
      <c r="D601" s="156"/>
      <c r="E601" s="156"/>
      <c r="F601" s="156"/>
    </row>
    <row r="602" spans="1:6">
      <c r="A602" s="113" t="s">
        <v>71</v>
      </c>
      <c r="B602" s="3" t="s">
        <v>122</v>
      </c>
      <c r="C602" s="158"/>
      <c r="D602" s="158"/>
      <c r="E602" s="158"/>
      <c r="F602" s="158"/>
    </row>
    <row r="603" spans="1:6">
      <c r="A603" s="113" t="s">
        <v>72</v>
      </c>
      <c r="B603" s="3" t="s">
        <v>123</v>
      </c>
      <c r="C603" s="158"/>
      <c r="D603" s="158"/>
      <c r="E603" s="158"/>
      <c r="F603" s="158"/>
    </row>
    <row r="604" spans="1:6">
      <c r="A604" s="113" t="s">
        <v>73</v>
      </c>
      <c r="B604" s="3" t="s">
        <v>270</v>
      </c>
      <c r="C604" s="158">
        <f>'9.1'!C608</f>
        <v>0</v>
      </c>
      <c r="D604" s="158"/>
      <c r="E604" s="158"/>
      <c r="F604" s="158"/>
    </row>
    <row r="605" spans="1:6" ht="15.75" thickBot="1">
      <c r="A605" s="127" t="s">
        <v>74</v>
      </c>
      <c r="B605" s="92" t="s">
        <v>271</v>
      </c>
      <c r="C605" s="158"/>
      <c r="D605" s="158"/>
      <c r="E605" s="158"/>
      <c r="F605" s="158"/>
    </row>
    <row r="606" spans="1:6" ht="15.75" thickBot="1">
      <c r="A606" s="2" t="s">
        <v>28</v>
      </c>
      <c r="B606" s="78" t="s">
        <v>548</v>
      </c>
      <c r="C606" s="166">
        <f>+C607+C608+C609+C610</f>
        <v>0</v>
      </c>
      <c r="D606" s="166"/>
      <c r="E606" s="166"/>
      <c r="F606" s="166">
        <f>+F607+F608+F609+F610</f>
        <v>0</v>
      </c>
    </row>
    <row r="607" spans="1:6">
      <c r="A607" s="113" t="s">
        <v>75</v>
      </c>
      <c r="B607" s="3" t="s">
        <v>272</v>
      </c>
      <c r="C607" s="158"/>
      <c r="D607" s="158"/>
      <c r="E607" s="158"/>
      <c r="F607" s="158"/>
    </row>
    <row r="608" spans="1:6">
      <c r="A608" s="113" t="s">
        <v>76</v>
      </c>
      <c r="B608" s="3" t="s">
        <v>273</v>
      </c>
      <c r="C608" s="158"/>
      <c r="D608" s="158"/>
      <c r="E608" s="158"/>
      <c r="F608" s="158"/>
    </row>
    <row r="609" spans="1:6">
      <c r="A609" s="113" t="s">
        <v>77</v>
      </c>
      <c r="B609" s="3" t="s">
        <v>274</v>
      </c>
      <c r="C609" s="158"/>
      <c r="D609" s="158"/>
      <c r="E609" s="158"/>
      <c r="F609" s="158"/>
    </row>
    <row r="610" spans="1:6" ht="15.75" thickBot="1">
      <c r="A610" s="113" t="s">
        <v>79</v>
      </c>
      <c r="B610" s="3" t="s">
        <v>275</v>
      </c>
      <c r="C610" s="158"/>
      <c r="D610" s="158"/>
      <c r="E610" s="158"/>
      <c r="F610" s="158"/>
    </row>
    <row r="611" spans="1:6" ht="15.75" thickBot="1">
      <c r="A611" s="2" t="s">
        <v>29</v>
      </c>
      <c r="B611" s="78" t="s">
        <v>541</v>
      </c>
      <c r="C611" s="167">
        <f t="shared" ref="C611" si="159">+C592+C596+C601+C606</f>
        <v>0</v>
      </c>
      <c r="D611" s="167"/>
      <c r="E611" s="167"/>
      <c r="F611" s="167">
        <f t="shared" ref="F611" si="160">+F592+F596+F601+F606</f>
        <v>0</v>
      </c>
    </row>
    <row r="612" spans="1:6" ht="15.75" thickBot="1">
      <c r="A612" s="302" t="s">
        <v>30</v>
      </c>
      <c r="B612" s="303" t="s">
        <v>549</v>
      </c>
      <c r="C612" s="341">
        <f t="shared" ref="C612" si="161">+C591+C611</f>
        <v>0</v>
      </c>
      <c r="D612" s="341"/>
      <c r="E612" s="341"/>
      <c r="F612" s="341">
        <f t="shared" ref="F612" si="162">+F591+F611</f>
        <v>0</v>
      </c>
    </row>
    <row r="613" spans="1:6" ht="15.75" thickBot="1">
      <c r="A613" s="141"/>
      <c r="B613" s="123"/>
      <c r="C613" s="124"/>
      <c r="D613" s="62"/>
      <c r="E613" s="62"/>
      <c r="F613" s="62"/>
    </row>
    <row r="614" spans="1:6">
      <c r="A614" s="926" t="s">
        <v>223</v>
      </c>
      <c r="B614" s="927"/>
      <c r="C614" s="933"/>
      <c r="D614" s="938"/>
      <c r="E614" s="939"/>
      <c r="F614" s="62"/>
    </row>
    <row r="615" spans="1:6" ht="15.75" thickBot="1">
      <c r="A615" s="929" t="s">
        <v>224</v>
      </c>
      <c r="B615" s="930"/>
      <c r="C615" s="934"/>
      <c r="D615" s="940"/>
      <c r="E615" s="941"/>
      <c r="F615" s="62"/>
    </row>
  </sheetData>
  <mergeCells count="8">
    <mergeCell ref="C469:F469"/>
    <mergeCell ref="A2:F2"/>
    <mergeCell ref="A156:F156"/>
    <mergeCell ref="B311:F311"/>
    <mergeCell ref="A312:F312"/>
    <mergeCell ref="A468:F468"/>
    <mergeCell ref="C3:F3"/>
    <mergeCell ref="C157:F157"/>
  </mergeCells>
  <pageMargins left="0.7" right="0.7" top="0.75" bottom="0.75" header="0.3" footer="0.3"/>
  <pageSetup paperSize="9" scale="67" orientation="portrait" verticalDpi="300" r:id="rId1"/>
  <rowBreaks count="2" manualBreakCount="2">
    <brk id="69" max="16383" man="1"/>
    <brk id="93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2:G266"/>
  <sheetViews>
    <sheetView topLeftCell="A274" zoomScale="130" zoomScaleNormal="130" workbookViewId="0">
      <selection activeCell="D138" sqref="D138:F138"/>
    </sheetView>
  </sheetViews>
  <sheetFormatPr defaultRowHeight="15"/>
  <cols>
    <col min="1" max="1" width="9.7109375" customWidth="1"/>
    <col min="2" max="2" width="64.5703125" customWidth="1"/>
    <col min="3" max="3" width="11.140625" style="292" customWidth="1"/>
    <col min="4" max="5" width="13.7109375" style="292" customWidth="1"/>
    <col min="6" max="6" width="8" customWidth="1"/>
  </cols>
  <sheetData>
    <row r="2" spans="1:7" ht="15" customHeight="1">
      <c r="A2" s="1486" t="s">
        <v>860</v>
      </c>
      <c r="B2" s="1486"/>
      <c r="C2" s="1486"/>
      <c r="D2" s="1486"/>
      <c r="E2" s="1486"/>
      <c r="F2" s="1486"/>
    </row>
    <row r="3" spans="1:7" ht="16.5" thickBot="1">
      <c r="A3" s="10"/>
      <c r="B3" s="10"/>
      <c r="C3" s="1485" t="s">
        <v>997</v>
      </c>
      <c r="D3" s="1485"/>
      <c r="E3" s="1485"/>
      <c r="F3" s="1485"/>
    </row>
    <row r="4" spans="1:7" ht="32.25" customHeight="1">
      <c r="A4" s="329" t="s">
        <v>311</v>
      </c>
      <c r="B4" s="130" t="s">
        <v>787</v>
      </c>
      <c r="C4" s="331"/>
      <c r="D4" s="331"/>
      <c r="E4" s="331"/>
      <c r="F4" s="307" t="s">
        <v>312</v>
      </c>
    </row>
    <row r="5" spans="1:7" ht="18.75" thickBot="1">
      <c r="A5" s="330" t="s">
        <v>305</v>
      </c>
      <c r="B5" s="131" t="s">
        <v>306</v>
      </c>
      <c r="C5" s="332"/>
      <c r="D5" s="332"/>
      <c r="E5" s="332"/>
      <c r="F5" s="149" t="s">
        <v>304</v>
      </c>
    </row>
    <row r="6" spans="1:7" ht="23.25" customHeight="1" thickBot="1">
      <c r="A6" s="133"/>
      <c r="B6" s="133"/>
      <c r="C6" s="134"/>
      <c r="D6" s="134"/>
      <c r="E6" s="134"/>
      <c r="F6" s="134" t="s">
        <v>832</v>
      </c>
    </row>
    <row r="7" spans="1:7" ht="24.75" customHeight="1" thickBot="1">
      <c r="A7" s="125" t="s">
        <v>308</v>
      </c>
      <c r="B7" s="135" t="s">
        <v>309</v>
      </c>
      <c r="C7" s="913" t="s">
        <v>853</v>
      </c>
      <c r="D7" s="913" t="s">
        <v>854</v>
      </c>
      <c r="E7" s="913" t="s">
        <v>855</v>
      </c>
      <c r="F7" s="308" t="s">
        <v>557</v>
      </c>
    </row>
    <row r="8" spans="1:7" ht="15.75" customHeight="1" thickBot="1">
      <c r="A8" s="110">
        <v>1</v>
      </c>
      <c r="B8" s="111">
        <v>2</v>
      </c>
      <c r="C8" s="111">
        <v>3</v>
      </c>
      <c r="D8" s="111">
        <v>4</v>
      </c>
      <c r="E8" s="111">
        <v>5</v>
      </c>
      <c r="F8" s="309">
        <v>6</v>
      </c>
    </row>
    <row r="9" spans="1:7" ht="15.75" customHeight="1" thickBot="1">
      <c r="A9" s="390" t="s">
        <v>0</v>
      </c>
      <c r="B9" s="391" t="s">
        <v>353</v>
      </c>
      <c r="C9" s="351">
        <f t="shared" ref="C9" si="0">C10+C19+C20+C32</f>
        <v>0</v>
      </c>
      <c r="D9" s="351">
        <f t="shared" ref="D9" si="1">D10+D19+D20+D32</f>
        <v>777481</v>
      </c>
      <c r="E9" s="351">
        <f t="shared" ref="E9" si="2">E10+E19+E20+E32</f>
        <v>777481</v>
      </c>
      <c r="F9" s="425">
        <f>E9/D9*100</f>
        <v>100</v>
      </c>
      <c r="G9" s="236"/>
    </row>
    <row r="10" spans="1:7" ht="15.75" customHeight="1" thickBot="1">
      <c r="A10" s="371" t="s">
        <v>3</v>
      </c>
      <c r="B10" s="370" t="s">
        <v>437</v>
      </c>
      <c r="C10" s="325">
        <f t="shared" ref="C10" si="3">SUM(C11:C13)</f>
        <v>0</v>
      </c>
      <c r="D10" s="325">
        <f t="shared" ref="D10" si="4">SUM(D11:D13)</f>
        <v>746773</v>
      </c>
      <c r="E10" s="325">
        <f t="shared" ref="E10" si="5">SUM(E11:E13)</f>
        <v>746773</v>
      </c>
      <c r="F10" s="427">
        <v>100</v>
      </c>
      <c r="G10" s="236"/>
    </row>
    <row r="11" spans="1:7" ht="15.75" customHeight="1">
      <c r="A11" s="146" t="s">
        <v>438</v>
      </c>
      <c r="B11" s="3" t="s">
        <v>51</v>
      </c>
      <c r="C11" s="26"/>
      <c r="D11" s="26"/>
      <c r="E11" s="26"/>
      <c r="F11" s="507"/>
      <c r="G11" s="236"/>
    </row>
    <row r="12" spans="1:7" ht="15.75" customHeight="1">
      <c r="A12" s="146" t="s">
        <v>439</v>
      </c>
      <c r="B12" s="5" t="s">
        <v>314</v>
      </c>
      <c r="C12" s="26"/>
      <c r="D12" s="26"/>
      <c r="E12" s="26"/>
      <c r="F12" s="507"/>
      <c r="G12" s="236"/>
    </row>
    <row r="13" spans="1:7" ht="15.75" customHeight="1">
      <c r="A13" s="146" t="s">
        <v>440</v>
      </c>
      <c r="B13" s="5" t="s">
        <v>315</v>
      </c>
      <c r="C13" s="26">
        <v>0</v>
      </c>
      <c r="D13" s="26">
        <v>746773</v>
      </c>
      <c r="E13" s="26">
        <v>746773</v>
      </c>
      <c r="F13" s="499">
        <v>0</v>
      </c>
      <c r="G13" s="236"/>
    </row>
    <row r="14" spans="1:7" ht="15.75" customHeight="1">
      <c r="A14" s="146" t="s">
        <v>441</v>
      </c>
      <c r="B14" s="88" t="s">
        <v>316</v>
      </c>
      <c r="C14" s="26"/>
      <c r="D14" s="26"/>
      <c r="E14" s="26"/>
      <c r="F14" s="499"/>
      <c r="G14" s="236"/>
    </row>
    <row r="15" spans="1:7" ht="15.75" customHeight="1">
      <c r="A15" s="146" t="s">
        <v>442</v>
      </c>
      <c r="B15" s="372" t="s">
        <v>435</v>
      </c>
      <c r="C15" s="26"/>
      <c r="D15" s="26"/>
      <c r="E15" s="26"/>
      <c r="F15" s="499"/>
      <c r="G15" s="236"/>
    </row>
    <row r="16" spans="1:7" ht="15.75" customHeight="1">
      <c r="A16" s="225" t="s">
        <v>470</v>
      </c>
      <c r="B16" s="372" t="s">
        <v>471</v>
      </c>
      <c r="C16" s="32"/>
      <c r="D16" s="32"/>
      <c r="E16" s="32"/>
      <c r="F16" s="499"/>
      <c r="G16" s="236"/>
    </row>
    <row r="17" spans="1:7" ht="15.75" customHeight="1">
      <c r="A17" s="221" t="s">
        <v>475</v>
      </c>
      <c r="B17" s="372" t="s">
        <v>476</v>
      </c>
      <c r="C17" s="32"/>
      <c r="D17" s="32"/>
      <c r="E17" s="32"/>
      <c r="F17" s="499"/>
      <c r="G17" s="236"/>
    </row>
    <row r="18" spans="1:7" s="292" customFormat="1" ht="15.75" customHeight="1" thickBot="1">
      <c r="A18" s="226" t="s">
        <v>477</v>
      </c>
      <c r="B18" s="395" t="s">
        <v>478</v>
      </c>
      <c r="C18" s="172">
        <v>0</v>
      </c>
      <c r="D18" s="172">
        <v>0</v>
      </c>
      <c r="E18" s="172">
        <v>0</v>
      </c>
      <c r="F18" s="499">
        <v>0</v>
      </c>
      <c r="G18" s="236"/>
    </row>
    <row r="19" spans="1:7" ht="15.75" customHeight="1" thickBot="1">
      <c r="A19" s="371" t="s">
        <v>4</v>
      </c>
      <c r="B19" s="78" t="s">
        <v>152</v>
      </c>
      <c r="C19" s="315">
        <v>0</v>
      </c>
      <c r="D19" s="315">
        <v>20000</v>
      </c>
      <c r="E19" s="315">
        <v>20000</v>
      </c>
      <c r="F19" s="498">
        <f>E19/D19*100</f>
        <v>100</v>
      </c>
      <c r="G19" s="236"/>
    </row>
    <row r="20" spans="1:7" ht="15.75" customHeight="1" thickBot="1">
      <c r="A20" s="371" t="s">
        <v>5</v>
      </c>
      <c r="B20" s="78" t="s">
        <v>353</v>
      </c>
      <c r="C20" s="315">
        <f t="shared" ref="C20" si="6">SUM(C21:C31)</f>
        <v>0</v>
      </c>
      <c r="D20" s="315">
        <f t="shared" ref="D20" si="7">SUM(D21:D31)</f>
        <v>10708</v>
      </c>
      <c r="E20" s="315">
        <f t="shared" ref="E20" si="8">SUM(E21:E31)</f>
        <v>10708</v>
      </c>
      <c r="F20" s="498">
        <f>E20/D20*100</f>
        <v>100</v>
      </c>
      <c r="G20" s="236"/>
    </row>
    <row r="21" spans="1:7" ht="15.75" customHeight="1">
      <c r="A21" s="146" t="s">
        <v>443</v>
      </c>
      <c r="B21" s="3" t="s">
        <v>66</v>
      </c>
      <c r="C21" s="25">
        <v>0</v>
      </c>
      <c r="D21" s="25">
        <v>0</v>
      </c>
      <c r="E21" s="25">
        <v>0</v>
      </c>
      <c r="F21" s="428"/>
      <c r="G21" s="236"/>
    </row>
    <row r="22" spans="1:7" ht="15.75" customHeight="1">
      <c r="A22" s="146" t="s">
        <v>444</v>
      </c>
      <c r="B22" s="5" t="s">
        <v>67</v>
      </c>
      <c r="C22" s="25">
        <v>0</v>
      </c>
      <c r="D22" s="25"/>
      <c r="E22" s="25"/>
      <c r="F22" s="499"/>
      <c r="G22" s="236"/>
    </row>
    <row r="23" spans="1:7" ht="15.75" customHeight="1">
      <c r="A23" s="146" t="s">
        <v>445</v>
      </c>
      <c r="B23" s="5" t="s">
        <v>227</v>
      </c>
      <c r="C23" s="25">
        <v>0</v>
      </c>
      <c r="D23" s="25">
        <v>0</v>
      </c>
      <c r="E23" s="25">
        <v>0</v>
      </c>
      <c r="F23" s="499"/>
      <c r="G23" s="236"/>
    </row>
    <row r="24" spans="1:7" ht="15.75" customHeight="1">
      <c r="A24" s="146" t="s">
        <v>446</v>
      </c>
      <c r="B24" s="5" t="s">
        <v>69</v>
      </c>
      <c r="C24" s="25">
        <v>0</v>
      </c>
      <c r="D24" s="25">
        <v>0</v>
      </c>
      <c r="E24" s="25">
        <v>0</v>
      </c>
      <c r="F24" s="499"/>
      <c r="G24" s="236"/>
    </row>
    <row r="25" spans="1:7" ht="15.75" customHeight="1">
      <c r="A25" s="146" t="s">
        <v>447</v>
      </c>
      <c r="B25" s="5" t="s">
        <v>14</v>
      </c>
      <c r="C25" s="25">
        <v>0</v>
      </c>
      <c r="D25" s="25">
        <v>0</v>
      </c>
      <c r="E25" s="25">
        <v>0</v>
      </c>
      <c r="F25" s="499"/>
      <c r="G25" s="236"/>
    </row>
    <row r="26" spans="1:7" ht="15.75" customHeight="1">
      <c r="A26" s="146" t="s">
        <v>448</v>
      </c>
      <c r="B26" s="5" t="s">
        <v>16</v>
      </c>
      <c r="C26" s="25">
        <v>0</v>
      </c>
      <c r="D26" s="25">
        <v>0</v>
      </c>
      <c r="E26" s="25"/>
      <c r="F26" s="499">
        <v>0</v>
      </c>
      <c r="G26" s="236"/>
    </row>
    <row r="27" spans="1:7" s="292" customFormat="1" ht="15.75" customHeight="1">
      <c r="A27" s="146" t="s">
        <v>449</v>
      </c>
      <c r="B27" s="5" t="s">
        <v>313</v>
      </c>
      <c r="C27" s="25">
        <v>0</v>
      </c>
      <c r="D27" s="25">
        <v>0</v>
      </c>
      <c r="E27" s="25">
        <v>0</v>
      </c>
      <c r="F27" s="499"/>
      <c r="G27" s="236"/>
    </row>
    <row r="28" spans="1:7" s="292" customFormat="1" ht="15.75" customHeight="1">
      <c r="A28" s="146" t="s">
        <v>450</v>
      </c>
      <c r="B28" s="5" t="s">
        <v>228</v>
      </c>
      <c r="C28" s="25">
        <v>0</v>
      </c>
      <c r="D28" s="25">
        <v>321</v>
      </c>
      <c r="E28" s="25">
        <v>321</v>
      </c>
      <c r="F28" s="499"/>
      <c r="G28" s="236"/>
    </row>
    <row r="29" spans="1:7" ht="15.75" customHeight="1">
      <c r="A29" s="146" t="s">
        <v>451</v>
      </c>
      <c r="B29" s="5" t="s">
        <v>70</v>
      </c>
      <c r="C29" s="25">
        <v>0</v>
      </c>
      <c r="D29" s="25"/>
      <c r="E29" s="25">
        <v>0</v>
      </c>
      <c r="F29" s="499"/>
      <c r="G29" s="236"/>
    </row>
    <row r="30" spans="1:7" s="292" customFormat="1" ht="15.75" customHeight="1">
      <c r="A30" s="146" t="s">
        <v>452</v>
      </c>
      <c r="B30" s="88" t="s">
        <v>555</v>
      </c>
      <c r="C30" s="25">
        <v>0</v>
      </c>
      <c r="D30" s="25"/>
      <c r="E30" s="25">
        <v>0</v>
      </c>
      <c r="F30" s="499"/>
      <c r="G30" s="236"/>
    </row>
    <row r="31" spans="1:7" ht="15.75" customHeight="1" thickBot="1">
      <c r="A31" s="146" t="s">
        <v>556</v>
      </c>
      <c r="B31" s="88" t="s">
        <v>19</v>
      </c>
      <c r="C31" s="25">
        <v>0</v>
      </c>
      <c r="D31" s="25">
        <v>10387</v>
      </c>
      <c r="E31" s="25">
        <v>10387</v>
      </c>
      <c r="F31" s="499">
        <v>0</v>
      </c>
      <c r="G31" s="236"/>
    </row>
    <row r="32" spans="1:7" ht="15.75" customHeight="1" thickBot="1">
      <c r="A32" s="371" t="s">
        <v>45</v>
      </c>
      <c r="B32" s="78" t="s">
        <v>27</v>
      </c>
      <c r="C32" s="377"/>
      <c r="D32" s="377"/>
      <c r="E32" s="377"/>
      <c r="F32" s="500"/>
      <c r="G32" s="236"/>
    </row>
    <row r="33" spans="1:7" ht="15.75" customHeight="1" thickBot="1">
      <c r="A33" s="229" t="s">
        <v>1</v>
      </c>
      <c r="B33" s="392" t="s">
        <v>436</v>
      </c>
      <c r="C33" s="376">
        <f t="shared" ref="C33" si="9">C34+C39+C43</f>
        <v>0</v>
      </c>
      <c r="D33" s="376">
        <f t="shared" ref="D33" si="10">D34+D39+D43</f>
        <v>0</v>
      </c>
      <c r="E33" s="376">
        <f t="shared" ref="E33" si="11">E34+E39+E43</f>
        <v>0</v>
      </c>
      <c r="F33" s="510">
        <v>0</v>
      </c>
      <c r="G33" s="236"/>
    </row>
    <row r="34" spans="1:7" ht="15.75" customHeight="1" thickBot="1">
      <c r="A34" s="371" t="s">
        <v>50</v>
      </c>
      <c r="B34" s="78" t="s">
        <v>466</v>
      </c>
      <c r="C34" s="315">
        <f t="shared" ref="C34" si="12">SUM(C35:C36)</f>
        <v>0</v>
      </c>
      <c r="D34" s="315">
        <f t="shared" ref="D34" si="13">SUM(D35:D36)</f>
        <v>0</v>
      </c>
      <c r="E34" s="315">
        <f t="shared" ref="E34" si="14">SUM(E35:E36)</f>
        <v>0</v>
      </c>
      <c r="F34" s="501"/>
      <c r="G34" s="236"/>
    </row>
    <row r="35" spans="1:7" ht="15.75" customHeight="1">
      <c r="A35" s="146" t="s">
        <v>453</v>
      </c>
      <c r="B35" s="3" t="s">
        <v>314</v>
      </c>
      <c r="C35" s="25"/>
      <c r="D35" s="25"/>
      <c r="E35" s="25"/>
      <c r="F35" s="428"/>
      <c r="G35" s="236"/>
    </row>
    <row r="36" spans="1:7" ht="15.75" customHeight="1">
      <c r="A36" s="145" t="s">
        <v>454</v>
      </c>
      <c r="B36" s="5" t="s">
        <v>317</v>
      </c>
      <c r="C36" s="41"/>
      <c r="D36" s="41"/>
      <c r="E36" s="41"/>
      <c r="F36" s="488"/>
      <c r="G36" s="236"/>
    </row>
    <row r="37" spans="1:7" ht="15.75" customHeight="1">
      <c r="A37" s="221" t="s">
        <v>455</v>
      </c>
      <c r="B37" s="222" t="s">
        <v>318</v>
      </c>
      <c r="C37" s="32"/>
      <c r="D37" s="32"/>
      <c r="E37" s="32"/>
      <c r="F37" s="488"/>
      <c r="G37" s="236"/>
    </row>
    <row r="38" spans="1:7" ht="15.75" customHeight="1" thickBot="1">
      <c r="A38" s="226" t="s">
        <v>472</v>
      </c>
      <c r="B38" s="372" t="s">
        <v>471</v>
      </c>
      <c r="C38" s="380"/>
      <c r="D38" s="380"/>
      <c r="E38" s="380"/>
      <c r="F38" s="502"/>
      <c r="G38" s="236"/>
    </row>
    <row r="39" spans="1:7" ht="15.75" customHeight="1" thickBot="1">
      <c r="A39" s="371" t="s">
        <v>54</v>
      </c>
      <c r="B39" s="373" t="s">
        <v>436</v>
      </c>
      <c r="C39" s="33">
        <v>0</v>
      </c>
      <c r="D39" s="33">
        <v>0</v>
      </c>
      <c r="E39" s="33">
        <v>0</v>
      </c>
      <c r="F39" s="427">
        <v>0</v>
      </c>
      <c r="G39" s="236"/>
    </row>
    <row r="40" spans="1:7" ht="15.75" customHeight="1">
      <c r="A40" s="146" t="s">
        <v>456</v>
      </c>
      <c r="B40" s="384" t="s">
        <v>22</v>
      </c>
      <c r="C40" s="25"/>
      <c r="D40" s="25"/>
      <c r="E40" s="25"/>
      <c r="F40" s="429"/>
      <c r="G40" s="236"/>
    </row>
    <row r="41" spans="1:7" ht="15.75" customHeight="1">
      <c r="A41" s="145" t="s">
        <v>457</v>
      </c>
      <c r="B41" s="11" t="s">
        <v>24</v>
      </c>
      <c r="C41" s="363"/>
      <c r="D41" s="363"/>
      <c r="E41" s="363"/>
      <c r="F41" s="503"/>
      <c r="G41" s="236"/>
    </row>
    <row r="42" spans="1:7" ht="15.75" customHeight="1" thickBot="1">
      <c r="A42" s="221" t="s">
        <v>458</v>
      </c>
      <c r="B42" s="385" t="s">
        <v>229</v>
      </c>
      <c r="C42" s="366">
        <v>0</v>
      </c>
      <c r="D42" s="366">
        <v>0</v>
      </c>
      <c r="E42" s="366">
        <v>0</v>
      </c>
      <c r="F42" s="478">
        <v>0</v>
      </c>
      <c r="G42" s="236"/>
    </row>
    <row r="43" spans="1:7" ht="15.75" customHeight="1" thickBot="1">
      <c r="A43" s="371" t="s">
        <v>53</v>
      </c>
      <c r="B43" s="373" t="s">
        <v>319</v>
      </c>
      <c r="C43" s="315"/>
      <c r="D43" s="315"/>
      <c r="E43" s="315"/>
      <c r="F43" s="475"/>
      <c r="G43" s="236"/>
    </row>
    <row r="44" spans="1:7" ht="15.75" customHeight="1" thickBot="1">
      <c r="A44" s="386" t="s">
        <v>2</v>
      </c>
      <c r="B44" s="387" t="s">
        <v>467</v>
      </c>
      <c r="C44" s="388">
        <f t="shared" ref="C44" si="15">C33+C9</f>
        <v>0</v>
      </c>
      <c r="D44" s="388">
        <f t="shared" ref="D44" si="16">D33+D9</f>
        <v>777481</v>
      </c>
      <c r="E44" s="388">
        <f t="shared" ref="E44" si="17">E33+E9</f>
        <v>777481</v>
      </c>
      <c r="F44" s="504">
        <f>E44/D44*100</f>
        <v>100</v>
      </c>
      <c r="G44" s="236"/>
    </row>
    <row r="45" spans="1:7" ht="15.75" customHeight="1" thickBot="1">
      <c r="A45" s="110" t="s">
        <v>12</v>
      </c>
      <c r="B45" s="373" t="s">
        <v>374</v>
      </c>
      <c r="C45" s="33">
        <f>SUM(C46:C48)</f>
        <v>63447240</v>
      </c>
      <c r="D45" s="33">
        <f>SUM(D46:D48)</f>
        <v>53876670</v>
      </c>
      <c r="E45" s="33">
        <f>SUM(E46:E48)</f>
        <v>53876670</v>
      </c>
      <c r="F45" s="427">
        <f>E45/D45*100</f>
        <v>100</v>
      </c>
      <c r="G45" s="236"/>
    </row>
    <row r="46" spans="1:7" ht="15.75" customHeight="1">
      <c r="A46" s="146" t="s">
        <v>459</v>
      </c>
      <c r="B46" s="384" t="s">
        <v>155</v>
      </c>
      <c r="C46" s="25">
        <v>149567</v>
      </c>
      <c r="D46" s="25">
        <v>149467</v>
      </c>
      <c r="E46" s="25">
        <v>149467</v>
      </c>
      <c r="F46" s="428">
        <f>E46/D46*100</f>
        <v>100</v>
      </c>
      <c r="G46" s="236"/>
    </row>
    <row r="47" spans="1:7" ht="15.75" customHeight="1">
      <c r="A47" s="145" t="s">
        <v>15</v>
      </c>
      <c r="B47" s="11" t="s">
        <v>157</v>
      </c>
      <c r="C47" s="41"/>
      <c r="D47" s="41"/>
      <c r="E47" s="41"/>
      <c r="F47" s="505"/>
      <c r="G47" s="236"/>
    </row>
    <row r="48" spans="1:7" s="292" customFormat="1" ht="15.75" customHeight="1" thickBot="1">
      <c r="A48" s="221" t="s">
        <v>17</v>
      </c>
      <c r="B48" s="88" t="s">
        <v>369</v>
      </c>
      <c r="C48" s="26">
        <v>63297673</v>
      </c>
      <c r="D48" s="26">
        <v>53727203</v>
      </c>
      <c r="E48" s="26">
        <v>53727203</v>
      </c>
      <c r="F48" s="488">
        <f>E48/D48*100</f>
        <v>100</v>
      </c>
      <c r="G48" s="236"/>
    </row>
    <row r="49" spans="1:7" s="292" customFormat="1" ht="15.75" customHeight="1" thickBot="1">
      <c r="A49" s="229" t="s">
        <v>20</v>
      </c>
      <c r="B49" s="374" t="s">
        <v>371</v>
      </c>
      <c r="C49" s="375">
        <f t="shared" ref="C49" si="18">C44+C45</f>
        <v>63447240</v>
      </c>
      <c r="D49" s="375">
        <f t="shared" ref="D49" si="19">D44+D45</f>
        <v>54654151</v>
      </c>
      <c r="E49" s="375">
        <f t="shared" ref="E49" si="20">E44+E45</f>
        <v>54654151</v>
      </c>
      <c r="F49" s="506">
        <f>E49/D49*100</f>
        <v>100</v>
      </c>
      <c r="G49" s="236"/>
    </row>
    <row r="50" spans="1:7" ht="15.75" customHeight="1">
      <c r="A50" s="120"/>
      <c r="B50" s="139"/>
      <c r="D50" s="227"/>
      <c r="E50" s="227"/>
      <c r="F50" s="292"/>
      <c r="G50" s="236"/>
    </row>
    <row r="51" spans="1:7" ht="15.75" customHeight="1" thickBot="1">
      <c r="A51" s="141"/>
      <c r="B51" s="123"/>
      <c r="F51" s="292"/>
    </row>
    <row r="52" spans="1:7" ht="15.75" customHeight="1" thickBot="1">
      <c r="A52" s="125"/>
      <c r="B52" s="140" t="s">
        <v>148</v>
      </c>
      <c r="C52" s="313"/>
      <c r="D52" s="313"/>
      <c r="E52" s="313"/>
      <c r="F52" s="95"/>
    </row>
    <row r="53" spans="1:7" ht="15.75" customHeight="1" thickBot="1">
      <c r="A53" s="110" t="s">
        <v>0</v>
      </c>
      <c r="B53" s="78" t="s">
        <v>473</v>
      </c>
      <c r="C53" s="33">
        <f t="shared" ref="C53" si="21">SUM(C54:C58)</f>
        <v>62447750</v>
      </c>
      <c r="D53" s="33">
        <f t="shared" ref="D53" si="22">SUM(D54:D58)</f>
        <v>54000661</v>
      </c>
      <c r="E53" s="33">
        <f t="shared" ref="E53" si="23">SUM(E54:E58)</f>
        <v>53548876</v>
      </c>
      <c r="F53" s="427">
        <f>E53/D53*100</f>
        <v>99.163371352065482</v>
      </c>
    </row>
    <row r="54" spans="1:7" ht="15.75" customHeight="1">
      <c r="A54" s="145" t="s">
        <v>3</v>
      </c>
      <c r="B54" s="3" t="s">
        <v>242</v>
      </c>
      <c r="C54" s="25">
        <v>45797960</v>
      </c>
      <c r="D54" s="25">
        <v>40263603</v>
      </c>
      <c r="E54" s="25">
        <v>40263600</v>
      </c>
      <c r="F54" s="428">
        <f>E54/D54*100</f>
        <v>99.999992549101975</v>
      </c>
    </row>
    <row r="55" spans="1:7" ht="15.75" customHeight="1">
      <c r="A55" s="145" t="s">
        <v>4</v>
      </c>
      <c r="B55" s="5" t="s">
        <v>89</v>
      </c>
      <c r="C55" s="25">
        <v>8786933</v>
      </c>
      <c r="D55" s="25">
        <v>8549719</v>
      </c>
      <c r="E55" s="25">
        <v>8549719</v>
      </c>
      <c r="F55" s="428">
        <f>E55/D55*100</f>
        <v>100</v>
      </c>
    </row>
    <row r="56" spans="1:7" ht="15.75" customHeight="1">
      <c r="A56" s="145" t="s">
        <v>5</v>
      </c>
      <c r="B56" s="5" t="s">
        <v>243</v>
      </c>
      <c r="C56" s="25">
        <v>7862857</v>
      </c>
      <c r="D56" s="25">
        <v>5187339</v>
      </c>
      <c r="E56" s="25">
        <v>4735557</v>
      </c>
      <c r="F56" s="428">
        <f t="shared" ref="F56" si="24">E56/D56*100</f>
        <v>91.290679093847544</v>
      </c>
    </row>
    <row r="57" spans="1:7" ht="15.75" customHeight="1">
      <c r="A57" s="145" t="s">
        <v>45</v>
      </c>
      <c r="B57" s="5" t="s">
        <v>127</v>
      </c>
      <c r="C57" s="25">
        <v>0</v>
      </c>
      <c r="D57" s="25">
        <v>0</v>
      </c>
      <c r="E57" s="25">
        <v>0</v>
      </c>
      <c r="F57" s="428"/>
    </row>
    <row r="58" spans="1:7" ht="15.75" customHeight="1">
      <c r="A58" s="145" t="s">
        <v>47</v>
      </c>
      <c r="B58" s="5" t="s">
        <v>91</v>
      </c>
      <c r="C58" s="25"/>
      <c r="D58" s="25"/>
      <c r="E58" s="25"/>
      <c r="F58" s="428"/>
    </row>
    <row r="59" spans="1:7" s="292" customFormat="1" ht="15.75" customHeight="1" thickBot="1">
      <c r="A59" s="225"/>
      <c r="B59" s="9" t="s">
        <v>128</v>
      </c>
      <c r="C59" s="25"/>
      <c r="D59" s="25"/>
      <c r="E59" s="25"/>
      <c r="F59" s="428"/>
    </row>
    <row r="60" spans="1:7" ht="15.75" customHeight="1" thickBot="1">
      <c r="A60" s="110" t="s">
        <v>1</v>
      </c>
      <c r="B60" s="78" t="s">
        <v>474</v>
      </c>
      <c r="C60" s="33">
        <f t="shared" ref="C60" si="25">SUM(C61:C63)</f>
        <v>999490</v>
      </c>
      <c r="D60" s="33">
        <f t="shared" ref="D60" si="26">SUM(D61:D63)</f>
        <v>653490</v>
      </c>
      <c r="E60" s="33">
        <f t="shared" ref="E60" si="27">SUM(E61:E63)</f>
        <v>559289</v>
      </c>
      <c r="F60" s="427">
        <f>E60/D60*100</f>
        <v>85.584936265283332</v>
      </c>
      <c r="G60" s="227"/>
    </row>
    <row r="61" spans="1:7" ht="15.75" customHeight="1">
      <c r="A61" s="145" t="s">
        <v>50</v>
      </c>
      <c r="B61" s="3" t="s">
        <v>174</v>
      </c>
      <c r="C61" s="25">
        <v>999490</v>
      </c>
      <c r="D61" s="25">
        <v>653490</v>
      </c>
      <c r="E61" s="25">
        <v>559289</v>
      </c>
      <c r="F61" s="428">
        <f>E61/D61*100</f>
        <v>85.584936265283332</v>
      </c>
      <c r="G61" s="227"/>
    </row>
    <row r="62" spans="1:7" ht="15.75" customHeight="1">
      <c r="A62" s="145" t="s">
        <v>54</v>
      </c>
      <c r="B62" s="5" t="s">
        <v>104</v>
      </c>
      <c r="C62" s="25">
        <v>0</v>
      </c>
      <c r="D62" s="25">
        <v>0</v>
      </c>
      <c r="E62" s="25">
        <v>0</v>
      </c>
      <c r="F62" s="428">
        <v>0</v>
      </c>
      <c r="G62" s="227"/>
    </row>
    <row r="63" spans="1:7" ht="15.75" customHeight="1">
      <c r="A63" s="145" t="s">
        <v>53</v>
      </c>
      <c r="B63" s="5" t="s">
        <v>320</v>
      </c>
      <c r="C63" s="25">
        <v>0</v>
      </c>
      <c r="D63" s="25">
        <v>0</v>
      </c>
      <c r="E63" s="25">
        <v>0</v>
      </c>
      <c r="F63" s="429"/>
    </row>
    <row r="64" spans="1:7" ht="15.75" customHeight="1" thickBot="1">
      <c r="A64" s="145" t="s">
        <v>55</v>
      </c>
      <c r="B64" s="5" t="s">
        <v>321</v>
      </c>
      <c r="C64" s="26"/>
      <c r="D64" s="26"/>
      <c r="E64" s="26"/>
      <c r="F64" s="507"/>
    </row>
    <row r="65" spans="1:6" ht="15.75" customHeight="1" thickBot="1">
      <c r="A65" s="223" t="s">
        <v>2</v>
      </c>
      <c r="B65" s="224" t="s">
        <v>322</v>
      </c>
      <c r="C65" s="326">
        <f t="shared" ref="C65" si="28">+C53+C60</f>
        <v>63447240</v>
      </c>
      <c r="D65" s="326">
        <f t="shared" ref="D65" si="29">+D53+D60</f>
        <v>54654151</v>
      </c>
      <c r="E65" s="326">
        <f t="shared" ref="E65" si="30">+E53+E60</f>
        <v>54108165</v>
      </c>
      <c r="F65" s="512">
        <f>E65/D65*100</f>
        <v>99.001016409531275</v>
      </c>
    </row>
    <row r="66" spans="1:6" ht="15.75" customHeight="1" thickBot="1">
      <c r="A66" s="151"/>
      <c r="B66" s="152"/>
      <c r="C66" s="153"/>
      <c r="D66" s="496"/>
      <c r="E66" s="496"/>
    </row>
    <row r="67" spans="1:6" ht="15.75" customHeight="1" thickBot="1">
      <c r="A67" s="142" t="s">
        <v>861</v>
      </c>
      <c r="B67" s="143"/>
      <c r="C67" s="891">
        <v>10</v>
      </c>
      <c r="D67" s="892">
        <v>10</v>
      </c>
      <c r="E67" s="892">
        <v>10</v>
      </c>
    </row>
    <row r="68" spans="1:6" ht="15.75" customHeight="1" thickBot="1">
      <c r="A68" s="142" t="s">
        <v>224</v>
      </c>
      <c r="B68" s="143"/>
      <c r="C68" s="891">
        <v>0</v>
      </c>
      <c r="D68" s="892">
        <v>0</v>
      </c>
      <c r="E68" s="892">
        <v>0</v>
      </c>
    </row>
    <row r="69" spans="1:6" ht="15.75" customHeight="1"/>
    <row r="70" spans="1:6" ht="30.75" customHeight="1">
      <c r="A70" s="1487" t="s">
        <v>862</v>
      </c>
      <c r="B70" s="1487"/>
      <c r="C70" s="1487"/>
      <c r="D70" s="1487"/>
      <c r="E70" s="1487"/>
      <c r="F70" s="1487"/>
    </row>
    <row r="71" spans="1:6" ht="16.5" thickBot="1">
      <c r="A71" s="237"/>
      <c r="B71" s="237"/>
      <c r="C71" s="293"/>
      <c r="D71" s="1313" t="s">
        <v>1018</v>
      </c>
      <c r="E71" s="1313"/>
      <c r="F71" s="1313"/>
    </row>
    <row r="72" spans="1:6" ht="27">
      <c r="A72" s="329" t="s">
        <v>311</v>
      </c>
      <c r="B72" s="130" t="s">
        <v>787</v>
      </c>
      <c r="C72" s="331"/>
      <c r="D72" s="331"/>
      <c r="E72" s="331"/>
      <c r="F72" s="307" t="s">
        <v>312</v>
      </c>
    </row>
    <row r="73" spans="1:6" ht="18.75" thickBot="1">
      <c r="A73" s="330" t="s">
        <v>305</v>
      </c>
      <c r="B73" s="131" t="s">
        <v>323</v>
      </c>
      <c r="C73" s="332"/>
      <c r="D73" s="332"/>
      <c r="E73" s="332"/>
      <c r="F73" s="149" t="s">
        <v>312</v>
      </c>
    </row>
    <row r="74" spans="1:6" ht="15.75" thickBot="1">
      <c r="A74" s="133"/>
      <c r="B74" s="133"/>
      <c r="C74" s="134"/>
      <c r="D74" s="134"/>
      <c r="E74" s="134"/>
      <c r="F74" s="134" t="s">
        <v>831</v>
      </c>
    </row>
    <row r="75" spans="1:6" ht="34.5" customHeight="1" thickBot="1">
      <c r="A75" s="125" t="s">
        <v>308</v>
      </c>
      <c r="B75" s="913" t="s">
        <v>309</v>
      </c>
      <c r="C75" s="913" t="s">
        <v>853</v>
      </c>
      <c r="D75" s="913" t="s">
        <v>854</v>
      </c>
      <c r="E75" s="913" t="s">
        <v>855</v>
      </c>
      <c r="F75" s="308" t="s">
        <v>557</v>
      </c>
    </row>
    <row r="76" spans="1:6" ht="15.75" customHeight="1" thickBot="1">
      <c r="A76" s="110">
        <v>1</v>
      </c>
      <c r="B76" s="111">
        <v>2</v>
      </c>
      <c r="C76" s="111">
        <v>3</v>
      </c>
      <c r="D76" s="111">
        <v>4</v>
      </c>
      <c r="E76" s="111">
        <v>5</v>
      </c>
      <c r="F76" s="309">
        <v>6</v>
      </c>
    </row>
    <row r="77" spans="1:6" ht="15.75" customHeight="1" thickBot="1">
      <c r="A77" s="390" t="s">
        <v>0</v>
      </c>
      <c r="B77" s="391" t="s">
        <v>353</v>
      </c>
      <c r="C77" s="351">
        <f t="shared" ref="C77:E77" si="31">C78+C87+C88+C100</f>
        <v>0</v>
      </c>
      <c r="D77" s="351">
        <f t="shared" si="31"/>
        <v>777481</v>
      </c>
      <c r="E77" s="351">
        <f t="shared" si="31"/>
        <v>777481</v>
      </c>
      <c r="F77" s="425">
        <f>E77/D77*100</f>
        <v>100</v>
      </c>
    </row>
    <row r="78" spans="1:6" ht="15.75" customHeight="1" thickBot="1">
      <c r="A78" s="371" t="s">
        <v>3</v>
      </c>
      <c r="B78" s="370" t="s">
        <v>437</v>
      </c>
      <c r="C78" s="325">
        <f t="shared" ref="C78" si="32">SUM(C79:C81)</f>
        <v>0</v>
      </c>
      <c r="D78" s="325">
        <f t="shared" ref="D78:E78" si="33">SUM(D79:D81)</f>
        <v>746773</v>
      </c>
      <c r="E78" s="325">
        <f t="shared" si="33"/>
        <v>746773</v>
      </c>
      <c r="F78" s="427">
        <v>100</v>
      </c>
    </row>
    <row r="79" spans="1:6" ht="15.75" customHeight="1">
      <c r="A79" s="146" t="s">
        <v>438</v>
      </c>
      <c r="B79" s="3" t="s">
        <v>51</v>
      </c>
      <c r="C79" s="26"/>
      <c r="D79" s="26"/>
      <c r="E79" s="26"/>
      <c r="F79" s="507"/>
    </row>
    <row r="80" spans="1:6" ht="15.75" customHeight="1">
      <c r="A80" s="146" t="s">
        <v>439</v>
      </c>
      <c r="B80" s="5" t="s">
        <v>314</v>
      </c>
      <c r="C80" s="26"/>
      <c r="D80" s="26"/>
      <c r="E80" s="26"/>
      <c r="F80" s="507"/>
    </row>
    <row r="81" spans="1:6" ht="15.75" customHeight="1">
      <c r="A81" s="146" t="s">
        <v>440</v>
      </c>
      <c r="B81" s="5" t="s">
        <v>315</v>
      </c>
      <c r="C81" s="26">
        <v>0</v>
      </c>
      <c r="D81" s="26">
        <v>746773</v>
      </c>
      <c r="E81" s="26">
        <v>746773</v>
      </c>
      <c r="F81" s="499">
        <v>0</v>
      </c>
    </row>
    <row r="82" spans="1:6" ht="15.75" customHeight="1">
      <c r="A82" s="146" t="s">
        <v>441</v>
      </c>
      <c r="B82" s="88" t="s">
        <v>316</v>
      </c>
      <c r="C82" s="26"/>
      <c r="D82" s="26"/>
      <c r="E82" s="26"/>
      <c r="F82" s="499"/>
    </row>
    <row r="83" spans="1:6" ht="15.75" customHeight="1">
      <c r="A83" s="146" t="s">
        <v>442</v>
      </c>
      <c r="B83" s="372" t="s">
        <v>435</v>
      </c>
      <c r="C83" s="26"/>
      <c r="D83" s="26"/>
      <c r="E83" s="26"/>
      <c r="F83" s="499"/>
    </row>
    <row r="84" spans="1:6" ht="15.75" customHeight="1">
      <c r="A84" s="225" t="s">
        <v>470</v>
      </c>
      <c r="B84" s="372" t="s">
        <v>471</v>
      </c>
      <c r="C84" s="32"/>
      <c r="D84" s="32"/>
      <c r="E84" s="32"/>
      <c r="F84" s="499"/>
    </row>
    <row r="85" spans="1:6" ht="15.75" customHeight="1">
      <c r="A85" s="221" t="s">
        <v>475</v>
      </c>
      <c r="B85" s="372" t="s">
        <v>476</v>
      </c>
      <c r="C85" s="32"/>
      <c r="D85" s="32"/>
      <c r="E85" s="32"/>
      <c r="F85" s="499"/>
    </row>
    <row r="86" spans="1:6" ht="15.75" customHeight="1" thickBot="1">
      <c r="A86" s="226" t="s">
        <v>477</v>
      </c>
      <c r="B86" s="395" t="s">
        <v>478</v>
      </c>
      <c r="C86" s="172">
        <v>0</v>
      </c>
      <c r="D86" s="172">
        <v>0</v>
      </c>
      <c r="E86" s="172">
        <v>0</v>
      </c>
      <c r="F86" s="499">
        <v>0</v>
      </c>
    </row>
    <row r="87" spans="1:6" ht="15.75" customHeight="1" thickBot="1">
      <c r="A87" s="371" t="s">
        <v>4</v>
      </c>
      <c r="B87" s="78" t="s">
        <v>152</v>
      </c>
      <c r="C87" s="315">
        <v>0</v>
      </c>
      <c r="D87" s="315">
        <v>20000</v>
      </c>
      <c r="E87" s="315">
        <v>20000</v>
      </c>
      <c r="F87" s="498">
        <f>E87/D87*100</f>
        <v>100</v>
      </c>
    </row>
    <row r="88" spans="1:6" ht="15.75" customHeight="1" thickBot="1">
      <c r="A88" s="371" t="s">
        <v>5</v>
      </c>
      <c r="B88" s="78" t="s">
        <v>353</v>
      </c>
      <c r="C88" s="315">
        <f t="shared" ref="C88" si="34">SUM(C89:C99)</f>
        <v>0</v>
      </c>
      <c r="D88" s="315">
        <f t="shared" ref="D88:E88" si="35">SUM(D89:D99)</f>
        <v>10708</v>
      </c>
      <c r="E88" s="315">
        <f t="shared" si="35"/>
        <v>10708</v>
      </c>
      <c r="F88" s="498">
        <f>E88/D88*100</f>
        <v>100</v>
      </c>
    </row>
    <row r="89" spans="1:6" ht="15.75" customHeight="1">
      <c r="A89" s="146" t="s">
        <v>443</v>
      </c>
      <c r="B89" s="3" t="s">
        <v>66</v>
      </c>
      <c r="C89" s="25">
        <v>0</v>
      </c>
      <c r="D89" s="25">
        <v>0</v>
      </c>
      <c r="E89" s="25">
        <v>0</v>
      </c>
      <c r="F89" s="428"/>
    </row>
    <row r="90" spans="1:6" ht="15.75" customHeight="1">
      <c r="A90" s="146" t="s">
        <v>444</v>
      </c>
      <c r="B90" s="5" t="s">
        <v>67</v>
      </c>
      <c r="C90" s="25">
        <v>0</v>
      </c>
      <c r="D90" s="25"/>
      <c r="E90" s="25"/>
      <c r="F90" s="499"/>
    </row>
    <row r="91" spans="1:6" ht="15.75" customHeight="1">
      <c r="A91" s="146" t="s">
        <v>445</v>
      </c>
      <c r="B91" s="5" t="s">
        <v>227</v>
      </c>
      <c r="C91" s="25">
        <v>0</v>
      </c>
      <c r="D91" s="25">
        <v>0</v>
      </c>
      <c r="E91" s="25">
        <v>0</v>
      </c>
      <c r="F91" s="499"/>
    </row>
    <row r="92" spans="1:6" ht="15.75" customHeight="1">
      <c r="A92" s="146" t="s">
        <v>446</v>
      </c>
      <c r="B92" s="5" t="s">
        <v>69</v>
      </c>
      <c r="C92" s="25">
        <v>0</v>
      </c>
      <c r="D92" s="25">
        <v>0</v>
      </c>
      <c r="E92" s="25">
        <v>0</v>
      </c>
      <c r="F92" s="499"/>
    </row>
    <row r="93" spans="1:6" ht="15.75" customHeight="1">
      <c r="A93" s="146" t="s">
        <v>447</v>
      </c>
      <c r="B93" s="5" t="s">
        <v>14</v>
      </c>
      <c r="C93" s="25">
        <v>0</v>
      </c>
      <c r="D93" s="25">
        <v>0</v>
      </c>
      <c r="E93" s="25">
        <v>0</v>
      </c>
      <c r="F93" s="499"/>
    </row>
    <row r="94" spans="1:6" ht="15.75" customHeight="1">
      <c r="A94" s="146" t="s">
        <v>448</v>
      </c>
      <c r="B94" s="5" t="s">
        <v>16</v>
      </c>
      <c r="C94" s="25">
        <v>0</v>
      </c>
      <c r="D94" s="25">
        <v>0</v>
      </c>
      <c r="E94" s="25"/>
      <c r="F94" s="499">
        <v>0</v>
      </c>
    </row>
    <row r="95" spans="1:6" ht="15.75" customHeight="1">
      <c r="A95" s="146" t="s">
        <v>449</v>
      </c>
      <c r="B95" s="5" t="s">
        <v>313</v>
      </c>
      <c r="C95" s="25">
        <v>0</v>
      </c>
      <c r="D95" s="25">
        <v>0</v>
      </c>
      <c r="E95" s="25">
        <v>0</v>
      </c>
      <c r="F95" s="499"/>
    </row>
    <row r="96" spans="1:6" ht="15.75" customHeight="1">
      <c r="A96" s="146" t="s">
        <v>450</v>
      </c>
      <c r="B96" s="5" t="s">
        <v>228</v>
      </c>
      <c r="C96" s="25">
        <v>0</v>
      </c>
      <c r="D96" s="25">
        <v>321</v>
      </c>
      <c r="E96" s="25">
        <v>321</v>
      </c>
      <c r="F96" s="499"/>
    </row>
    <row r="97" spans="1:6" ht="15.75" customHeight="1">
      <c r="A97" s="146" t="s">
        <v>451</v>
      </c>
      <c r="B97" s="5" t="s">
        <v>70</v>
      </c>
      <c r="C97" s="25">
        <v>0</v>
      </c>
      <c r="D97" s="25"/>
      <c r="E97" s="25">
        <v>0</v>
      </c>
      <c r="F97" s="499"/>
    </row>
    <row r="98" spans="1:6" s="292" customFormat="1" ht="15.75" customHeight="1">
      <c r="A98" s="146" t="s">
        <v>452</v>
      </c>
      <c r="B98" s="88" t="s">
        <v>555</v>
      </c>
      <c r="C98" s="25">
        <v>0</v>
      </c>
      <c r="D98" s="25"/>
      <c r="E98" s="25">
        <v>0</v>
      </c>
      <c r="F98" s="499"/>
    </row>
    <row r="99" spans="1:6" ht="15.75" customHeight="1" thickBot="1">
      <c r="A99" s="146" t="s">
        <v>556</v>
      </c>
      <c r="B99" s="88" t="s">
        <v>19</v>
      </c>
      <c r="C99" s="25">
        <v>0</v>
      </c>
      <c r="D99" s="25">
        <v>10387</v>
      </c>
      <c r="E99" s="25">
        <v>10387</v>
      </c>
      <c r="F99" s="499">
        <v>0</v>
      </c>
    </row>
    <row r="100" spans="1:6" ht="15.75" customHeight="1" thickBot="1">
      <c r="A100" s="371" t="s">
        <v>45</v>
      </c>
      <c r="B100" s="78" t="s">
        <v>27</v>
      </c>
      <c r="C100" s="377"/>
      <c r="D100" s="377"/>
      <c r="E100" s="377"/>
      <c r="F100" s="500"/>
    </row>
    <row r="101" spans="1:6" ht="15.75" customHeight="1" thickBot="1">
      <c r="A101" s="229" t="s">
        <v>1</v>
      </c>
      <c r="B101" s="392" t="s">
        <v>436</v>
      </c>
      <c r="C101" s="376">
        <f t="shared" ref="C101:E101" si="36">C102+C107+C111</f>
        <v>0</v>
      </c>
      <c r="D101" s="376">
        <f t="shared" si="36"/>
        <v>0</v>
      </c>
      <c r="E101" s="376">
        <f t="shared" si="36"/>
        <v>0</v>
      </c>
      <c r="F101" s="510">
        <v>0</v>
      </c>
    </row>
    <row r="102" spans="1:6" ht="15.75" customHeight="1" thickBot="1">
      <c r="A102" s="371" t="s">
        <v>50</v>
      </c>
      <c r="B102" s="78" t="s">
        <v>466</v>
      </c>
      <c r="C102" s="315">
        <f t="shared" ref="C102" si="37">SUM(C103:C104)</f>
        <v>0</v>
      </c>
      <c r="D102" s="315">
        <f t="shared" ref="D102:E102" si="38">SUM(D103:D104)</f>
        <v>0</v>
      </c>
      <c r="E102" s="315">
        <f t="shared" si="38"/>
        <v>0</v>
      </c>
      <c r="F102" s="501"/>
    </row>
    <row r="103" spans="1:6" ht="15.75" customHeight="1">
      <c r="A103" s="146" t="s">
        <v>453</v>
      </c>
      <c r="B103" s="3" t="s">
        <v>314</v>
      </c>
      <c r="C103" s="25"/>
      <c r="D103" s="25"/>
      <c r="E103" s="25"/>
      <c r="F103" s="428"/>
    </row>
    <row r="104" spans="1:6" ht="15.75" customHeight="1">
      <c r="A104" s="145" t="s">
        <v>454</v>
      </c>
      <c r="B104" s="5" t="s">
        <v>317</v>
      </c>
      <c r="C104" s="41"/>
      <c r="D104" s="41"/>
      <c r="E104" s="41"/>
      <c r="F104" s="488"/>
    </row>
    <row r="105" spans="1:6" ht="15.75" customHeight="1">
      <c r="A105" s="221" t="s">
        <v>455</v>
      </c>
      <c r="B105" s="222" t="s">
        <v>318</v>
      </c>
      <c r="C105" s="32"/>
      <c r="D105" s="32"/>
      <c r="E105" s="32"/>
      <c r="F105" s="488"/>
    </row>
    <row r="106" spans="1:6" ht="15.75" customHeight="1" thickBot="1">
      <c r="A106" s="226" t="s">
        <v>472</v>
      </c>
      <c r="B106" s="372" t="s">
        <v>471</v>
      </c>
      <c r="C106" s="380"/>
      <c r="D106" s="380"/>
      <c r="E106" s="380"/>
      <c r="F106" s="502"/>
    </row>
    <row r="107" spans="1:6" ht="15.75" customHeight="1" thickBot="1">
      <c r="A107" s="371" t="s">
        <v>54</v>
      </c>
      <c r="B107" s="373" t="s">
        <v>436</v>
      </c>
      <c r="C107" s="33">
        <v>0</v>
      </c>
      <c r="D107" s="33">
        <v>0</v>
      </c>
      <c r="E107" s="33">
        <v>0</v>
      </c>
      <c r="F107" s="427">
        <v>0</v>
      </c>
    </row>
    <row r="108" spans="1:6" ht="15.75" customHeight="1">
      <c r="A108" s="146" t="s">
        <v>456</v>
      </c>
      <c r="B108" s="384" t="s">
        <v>22</v>
      </c>
      <c r="C108" s="25"/>
      <c r="D108" s="25"/>
      <c r="E108" s="25"/>
      <c r="F108" s="429"/>
    </row>
    <row r="109" spans="1:6" ht="15.75" customHeight="1">
      <c r="A109" s="145" t="s">
        <v>457</v>
      </c>
      <c r="B109" s="11" t="s">
        <v>24</v>
      </c>
      <c r="C109" s="363"/>
      <c r="D109" s="363"/>
      <c r="E109" s="363"/>
      <c r="F109" s="503"/>
    </row>
    <row r="110" spans="1:6" ht="15.75" customHeight="1" thickBot="1">
      <c r="A110" s="221" t="s">
        <v>458</v>
      </c>
      <c r="B110" s="385" t="s">
        <v>229</v>
      </c>
      <c r="C110" s="366">
        <v>0</v>
      </c>
      <c r="D110" s="366">
        <v>0</v>
      </c>
      <c r="E110" s="366">
        <v>0</v>
      </c>
      <c r="F110" s="478">
        <v>0</v>
      </c>
    </row>
    <row r="111" spans="1:6" ht="15.75" customHeight="1" thickBot="1">
      <c r="A111" s="371" t="s">
        <v>53</v>
      </c>
      <c r="B111" s="373" t="s">
        <v>319</v>
      </c>
      <c r="C111" s="315"/>
      <c r="D111" s="315"/>
      <c r="E111" s="315"/>
      <c r="F111" s="475"/>
    </row>
    <row r="112" spans="1:6" ht="15.75" customHeight="1" thickBot="1">
      <c r="A112" s="386" t="s">
        <v>2</v>
      </c>
      <c r="B112" s="387" t="s">
        <v>467</v>
      </c>
      <c r="C112" s="388">
        <f t="shared" ref="C112:E112" si="39">C101+C77</f>
        <v>0</v>
      </c>
      <c r="D112" s="388">
        <f t="shared" si="39"/>
        <v>777481</v>
      </c>
      <c r="E112" s="388">
        <f t="shared" si="39"/>
        <v>777481</v>
      </c>
      <c r="F112" s="504">
        <f>E112/D112*100</f>
        <v>100</v>
      </c>
    </row>
    <row r="113" spans="1:7" s="292" customFormat="1" ht="15.75" customHeight="1" thickBot="1">
      <c r="A113" s="110" t="s">
        <v>12</v>
      </c>
      <c r="B113" s="373" t="s">
        <v>374</v>
      </c>
      <c r="C113" s="33">
        <f>SUM(C114:C116)</f>
        <v>63447240</v>
      </c>
      <c r="D113" s="33">
        <f>SUM(D114:D116)</f>
        <v>53876670</v>
      </c>
      <c r="E113" s="33">
        <f>SUM(E114:E116)</f>
        <v>53876670</v>
      </c>
      <c r="F113" s="427">
        <f>E113/D113*100</f>
        <v>100</v>
      </c>
    </row>
    <row r="114" spans="1:7" s="292" customFormat="1" ht="15.75" customHeight="1">
      <c r="A114" s="146" t="s">
        <v>459</v>
      </c>
      <c r="B114" s="384" t="s">
        <v>155</v>
      </c>
      <c r="C114" s="25">
        <v>149567</v>
      </c>
      <c r="D114" s="25">
        <v>149467</v>
      </c>
      <c r="E114" s="25">
        <v>149467</v>
      </c>
      <c r="F114" s="428">
        <f>E114/D114*100</f>
        <v>100</v>
      </c>
    </row>
    <row r="115" spans="1:7" s="292" customFormat="1" ht="15.75" customHeight="1">
      <c r="A115" s="145" t="s">
        <v>15</v>
      </c>
      <c r="B115" s="11" t="s">
        <v>157</v>
      </c>
      <c r="C115" s="41"/>
      <c r="D115" s="41"/>
      <c r="E115" s="41"/>
      <c r="F115" s="505"/>
    </row>
    <row r="116" spans="1:7" s="292" customFormat="1" ht="15.75" customHeight="1" thickBot="1">
      <c r="A116" s="221" t="s">
        <v>17</v>
      </c>
      <c r="B116" s="88" t="s">
        <v>369</v>
      </c>
      <c r="C116" s="26">
        <v>63297673</v>
      </c>
      <c r="D116" s="26">
        <v>53727203</v>
      </c>
      <c r="E116" s="26">
        <v>53727203</v>
      </c>
      <c r="F116" s="488">
        <f>E116/D116*100</f>
        <v>100</v>
      </c>
    </row>
    <row r="117" spans="1:7" ht="15.75" customHeight="1" thickBot="1">
      <c r="A117" s="229" t="s">
        <v>20</v>
      </c>
      <c r="B117" s="374" t="s">
        <v>371</v>
      </c>
      <c r="C117" s="375">
        <f t="shared" ref="C117:E117" si="40">C112+C113</f>
        <v>63447240</v>
      </c>
      <c r="D117" s="375">
        <f t="shared" si="40"/>
        <v>54654151</v>
      </c>
      <c r="E117" s="375">
        <f t="shared" si="40"/>
        <v>54654151</v>
      </c>
      <c r="F117" s="506">
        <f>E117/D117*100</f>
        <v>100</v>
      </c>
    </row>
    <row r="118" spans="1:7" ht="15.75" customHeight="1">
      <c r="A118" s="120"/>
      <c r="B118" s="139"/>
      <c r="D118" s="227"/>
      <c r="E118" s="227"/>
      <c r="F118" s="292"/>
    </row>
    <row r="119" spans="1:7" ht="15.75" customHeight="1" thickBot="1">
      <c r="A119" s="141"/>
      <c r="B119" s="123"/>
      <c r="F119" s="292"/>
    </row>
    <row r="120" spans="1:7" ht="15.75" customHeight="1" thickBot="1">
      <c r="A120" s="125"/>
      <c r="B120" s="140" t="s">
        <v>148</v>
      </c>
      <c r="C120" s="313"/>
      <c r="D120" s="313"/>
      <c r="E120" s="313"/>
      <c r="F120" s="95"/>
      <c r="G120" s="227"/>
    </row>
    <row r="121" spans="1:7" ht="15.75" customHeight="1" thickBot="1">
      <c r="A121" s="110" t="s">
        <v>0</v>
      </c>
      <c r="B121" s="78" t="s">
        <v>473</v>
      </c>
      <c r="C121" s="33">
        <f t="shared" ref="C121" si="41">SUM(C122:C126)</f>
        <v>62447750</v>
      </c>
      <c r="D121" s="33">
        <f t="shared" ref="D121:E121" si="42">SUM(D122:D126)</f>
        <v>54000661</v>
      </c>
      <c r="E121" s="33">
        <f t="shared" si="42"/>
        <v>53548876</v>
      </c>
      <c r="F121" s="427">
        <f>E121/D121*100</f>
        <v>99.163371352065482</v>
      </c>
    </row>
    <row r="122" spans="1:7" ht="15.75" customHeight="1">
      <c r="A122" s="145" t="s">
        <v>3</v>
      </c>
      <c r="B122" s="3" t="s">
        <v>242</v>
      </c>
      <c r="C122" s="25">
        <v>45797960</v>
      </c>
      <c r="D122" s="25">
        <v>40263603</v>
      </c>
      <c r="E122" s="25">
        <v>40263600</v>
      </c>
      <c r="F122" s="428">
        <f>E122/D122*100</f>
        <v>99.999992549101975</v>
      </c>
    </row>
    <row r="123" spans="1:7" ht="15.75" customHeight="1">
      <c r="A123" s="145" t="s">
        <v>4</v>
      </c>
      <c r="B123" s="5" t="s">
        <v>89</v>
      </c>
      <c r="C123" s="25">
        <v>8786933</v>
      </c>
      <c r="D123" s="25">
        <v>8549719</v>
      </c>
      <c r="E123" s="25">
        <v>8549719</v>
      </c>
      <c r="F123" s="428">
        <f>E123/D123*100</f>
        <v>100</v>
      </c>
    </row>
    <row r="124" spans="1:7" ht="15.75" customHeight="1">
      <c r="A124" s="145" t="s">
        <v>5</v>
      </c>
      <c r="B124" s="5" t="s">
        <v>243</v>
      </c>
      <c r="C124" s="25">
        <v>7862857</v>
      </c>
      <c r="D124" s="25">
        <v>5187339</v>
      </c>
      <c r="E124" s="25">
        <v>4735557</v>
      </c>
      <c r="F124" s="428">
        <f t="shared" ref="F124" si="43">E124/D124*100</f>
        <v>91.290679093847544</v>
      </c>
    </row>
    <row r="125" spans="1:7" ht="15.75" customHeight="1">
      <c r="A125" s="145" t="s">
        <v>45</v>
      </c>
      <c r="B125" s="5" t="s">
        <v>127</v>
      </c>
      <c r="C125" s="25">
        <v>0</v>
      </c>
      <c r="D125" s="25">
        <v>0</v>
      </c>
      <c r="E125" s="25">
        <v>0</v>
      </c>
      <c r="F125" s="428"/>
    </row>
    <row r="126" spans="1:7" s="292" customFormat="1" ht="15.75" customHeight="1">
      <c r="A126" s="145" t="s">
        <v>47</v>
      </c>
      <c r="B126" s="5" t="s">
        <v>91</v>
      </c>
      <c r="C126" s="25"/>
      <c r="D126" s="25"/>
      <c r="E126" s="25"/>
      <c r="F126" s="428"/>
    </row>
    <row r="127" spans="1:7" ht="15.75" customHeight="1" thickBot="1">
      <c r="A127" s="225"/>
      <c r="B127" s="9" t="s">
        <v>128</v>
      </c>
      <c r="C127" s="25"/>
      <c r="D127" s="25"/>
      <c r="E127" s="25"/>
      <c r="F127" s="428"/>
    </row>
    <row r="128" spans="1:7" ht="15.75" customHeight="1" thickBot="1">
      <c r="A128" s="110" t="s">
        <v>1</v>
      </c>
      <c r="B128" s="78" t="s">
        <v>474</v>
      </c>
      <c r="C128" s="33">
        <f t="shared" ref="C128" si="44">SUM(C129:C131)</f>
        <v>999490</v>
      </c>
      <c r="D128" s="33">
        <f t="shared" ref="D128:E128" si="45">SUM(D129:D131)</f>
        <v>653490</v>
      </c>
      <c r="E128" s="33">
        <f t="shared" si="45"/>
        <v>559289</v>
      </c>
      <c r="F128" s="427">
        <f>E128/D128*100</f>
        <v>85.584936265283332</v>
      </c>
    </row>
    <row r="129" spans="1:6" ht="15.75" customHeight="1">
      <c r="A129" s="145" t="s">
        <v>50</v>
      </c>
      <c r="B129" s="3" t="s">
        <v>174</v>
      </c>
      <c r="C129" s="25">
        <v>999490</v>
      </c>
      <c r="D129" s="25">
        <v>653490</v>
      </c>
      <c r="E129" s="25">
        <v>559289</v>
      </c>
      <c r="F129" s="428">
        <f>E129/D129*100</f>
        <v>85.584936265283332</v>
      </c>
    </row>
    <row r="130" spans="1:6" ht="15.75" customHeight="1">
      <c r="A130" s="145" t="s">
        <v>54</v>
      </c>
      <c r="B130" s="5" t="s">
        <v>104</v>
      </c>
      <c r="C130" s="25">
        <v>0</v>
      </c>
      <c r="D130" s="25">
        <v>0</v>
      </c>
      <c r="E130" s="25">
        <v>0</v>
      </c>
      <c r="F130" s="428">
        <v>0</v>
      </c>
    </row>
    <row r="131" spans="1:6" ht="15.75" customHeight="1">
      <c r="A131" s="145" t="s">
        <v>53</v>
      </c>
      <c r="B131" s="5" t="s">
        <v>320</v>
      </c>
      <c r="C131" s="25">
        <v>0</v>
      </c>
      <c r="D131" s="25">
        <v>0</v>
      </c>
      <c r="E131" s="25">
        <v>0</v>
      </c>
      <c r="F131" s="429"/>
    </row>
    <row r="132" spans="1:6" ht="15.75" customHeight="1" thickBot="1">
      <c r="A132" s="145" t="s">
        <v>55</v>
      </c>
      <c r="B132" s="5" t="s">
        <v>321</v>
      </c>
      <c r="C132" s="26"/>
      <c r="D132" s="26"/>
      <c r="E132" s="26"/>
      <c r="F132" s="507"/>
    </row>
    <row r="133" spans="1:6" ht="15.75" customHeight="1" thickBot="1">
      <c r="A133" s="223" t="s">
        <v>2</v>
      </c>
      <c r="B133" s="224" t="s">
        <v>322</v>
      </c>
      <c r="C133" s="326">
        <f t="shared" ref="C133:E133" si="46">+C121+C128</f>
        <v>63447240</v>
      </c>
      <c r="D133" s="326">
        <f t="shared" si="46"/>
        <v>54654151</v>
      </c>
      <c r="E133" s="326">
        <f t="shared" si="46"/>
        <v>54108165</v>
      </c>
      <c r="F133" s="512">
        <f>E133/D133*100</f>
        <v>99.001016409531275</v>
      </c>
    </row>
    <row r="134" spans="1:6" ht="15.75" customHeight="1" thickBot="1">
      <c r="A134" s="151"/>
      <c r="B134" s="152"/>
      <c r="C134" s="153"/>
      <c r="D134" s="496"/>
      <c r="E134" s="496"/>
      <c r="F134" s="292"/>
    </row>
    <row r="135" spans="1:6" ht="15.75" customHeight="1" thickBot="1">
      <c r="A135" s="142" t="s">
        <v>861</v>
      </c>
      <c r="B135" s="143"/>
      <c r="C135" s="891">
        <v>10</v>
      </c>
      <c r="D135" s="892">
        <v>10</v>
      </c>
      <c r="E135" s="892">
        <v>10</v>
      </c>
      <c r="F135" s="292"/>
    </row>
    <row r="136" spans="1:6" ht="13.7" customHeight="1" thickBot="1">
      <c r="A136" s="142" t="s">
        <v>224</v>
      </c>
      <c r="B136" s="143"/>
      <c r="C136" s="891">
        <v>0</v>
      </c>
      <c r="D136" s="892">
        <v>0</v>
      </c>
      <c r="E136" s="892">
        <v>0</v>
      </c>
      <c r="F136" s="292"/>
    </row>
    <row r="137" spans="1:6" ht="24" customHeight="1">
      <c r="A137" s="1487" t="s">
        <v>863</v>
      </c>
      <c r="B137" s="1487"/>
      <c r="C137" s="1487"/>
      <c r="D137" s="1487"/>
      <c r="E137" s="1487"/>
      <c r="F137" s="1487"/>
    </row>
    <row r="138" spans="1:6" ht="19.5" customHeight="1" thickBot="1">
      <c r="A138" s="237"/>
      <c r="B138" s="237"/>
      <c r="C138" s="293"/>
      <c r="D138" s="1481" t="s">
        <v>1020</v>
      </c>
      <c r="E138" s="1481"/>
      <c r="F138" s="1481"/>
    </row>
    <row r="139" spans="1:6" ht="33" customHeight="1">
      <c r="A139" s="329" t="s">
        <v>311</v>
      </c>
      <c r="B139" s="130" t="s">
        <v>787</v>
      </c>
      <c r="C139" s="331"/>
      <c r="D139" s="331"/>
      <c r="E139" s="331"/>
      <c r="F139" s="307" t="s">
        <v>312</v>
      </c>
    </row>
    <row r="140" spans="1:6" ht="22.5" customHeight="1" thickBot="1">
      <c r="A140" s="330" t="s">
        <v>305</v>
      </c>
      <c r="B140" s="131" t="s">
        <v>324</v>
      </c>
      <c r="C140" s="332"/>
      <c r="D140" s="332"/>
      <c r="E140" s="332"/>
      <c r="F140" s="149" t="s">
        <v>325</v>
      </c>
    </row>
    <row r="141" spans="1:6" ht="13.7" customHeight="1" thickBot="1">
      <c r="A141" s="133"/>
      <c r="B141" s="133"/>
      <c r="C141" s="134"/>
      <c r="D141" s="134"/>
      <c r="E141" s="134"/>
      <c r="F141" s="134" t="s">
        <v>859</v>
      </c>
    </row>
    <row r="142" spans="1:6" ht="24.75" customHeight="1" thickBot="1">
      <c r="A142" s="125" t="s">
        <v>308</v>
      </c>
      <c r="B142" s="135" t="s">
        <v>309</v>
      </c>
      <c r="C142" s="913" t="s">
        <v>853</v>
      </c>
      <c r="D142" s="913" t="s">
        <v>854</v>
      </c>
      <c r="E142" s="913" t="s">
        <v>855</v>
      </c>
      <c r="F142" s="431" t="s">
        <v>557</v>
      </c>
    </row>
    <row r="143" spans="1:6" ht="15.75" customHeight="1" thickBot="1">
      <c r="A143" s="110">
        <v>1</v>
      </c>
      <c r="B143" s="111">
        <v>2</v>
      </c>
      <c r="C143" s="111">
        <v>3</v>
      </c>
      <c r="D143" s="111">
        <v>4</v>
      </c>
      <c r="E143" s="111">
        <v>5</v>
      </c>
      <c r="F143" s="112">
        <v>6</v>
      </c>
    </row>
    <row r="144" spans="1:6" ht="15.75" customHeight="1" thickBot="1">
      <c r="A144" s="390" t="s">
        <v>0</v>
      </c>
      <c r="B144" s="391" t="s">
        <v>353</v>
      </c>
      <c r="C144" s="351"/>
      <c r="D144" s="351"/>
      <c r="E144" s="351"/>
      <c r="F144" s="425"/>
    </row>
    <row r="145" spans="1:6" ht="15.75" customHeight="1" thickBot="1">
      <c r="A145" s="371" t="s">
        <v>3</v>
      </c>
      <c r="B145" s="370" t="s">
        <v>437</v>
      </c>
      <c r="C145" s="325"/>
      <c r="D145" s="325"/>
      <c r="E145" s="325"/>
      <c r="F145" s="427"/>
    </row>
    <row r="146" spans="1:6" ht="15.75" customHeight="1">
      <c r="A146" s="146" t="s">
        <v>438</v>
      </c>
      <c r="B146" s="3" t="s">
        <v>51</v>
      </c>
      <c r="C146" s="26"/>
      <c r="D146" s="26"/>
      <c r="E146" s="26"/>
      <c r="F146" s="507"/>
    </row>
    <row r="147" spans="1:6" ht="15.75" customHeight="1">
      <c r="A147" s="146" t="s">
        <v>439</v>
      </c>
      <c r="B147" s="5" t="s">
        <v>314</v>
      </c>
      <c r="C147" s="26"/>
      <c r="D147" s="26"/>
      <c r="E147" s="26"/>
      <c r="F147" s="507"/>
    </row>
    <row r="148" spans="1:6" ht="15.75" customHeight="1">
      <c r="A148" s="146" t="s">
        <v>440</v>
      </c>
      <c r="B148" s="5" t="s">
        <v>315</v>
      </c>
      <c r="C148" s="26"/>
      <c r="D148" s="26"/>
      <c r="E148" s="26"/>
      <c r="F148" s="499"/>
    </row>
    <row r="149" spans="1:6" ht="15.75" customHeight="1">
      <c r="A149" s="146" t="s">
        <v>441</v>
      </c>
      <c r="B149" s="88" t="s">
        <v>316</v>
      </c>
      <c r="C149" s="26"/>
      <c r="D149" s="26"/>
      <c r="E149" s="26"/>
      <c r="F149" s="499"/>
    </row>
    <row r="150" spans="1:6" ht="15.75" customHeight="1">
      <c r="A150" s="146" t="s">
        <v>442</v>
      </c>
      <c r="B150" s="372" t="s">
        <v>435</v>
      </c>
      <c r="C150" s="26"/>
      <c r="D150" s="26"/>
      <c r="E150" s="26"/>
      <c r="F150" s="499"/>
    </row>
    <row r="151" spans="1:6" ht="15.75" customHeight="1">
      <c r="A151" s="225" t="s">
        <v>470</v>
      </c>
      <c r="B151" s="372" t="s">
        <v>479</v>
      </c>
      <c r="C151" s="32"/>
      <c r="D151" s="32"/>
      <c r="E151" s="32"/>
      <c r="F151" s="499"/>
    </row>
    <row r="152" spans="1:6" ht="15.75" customHeight="1">
      <c r="A152" s="221" t="s">
        <v>475</v>
      </c>
      <c r="B152" s="372" t="s">
        <v>476</v>
      </c>
      <c r="C152" s="32"/>
      <c r="D152" s="32"/>
      <c r="E152" s="32"/>
      <c r="F152" s="499"/>
    </row>
    <row r="153" spans="1:6" ht="15.75" customHeight="1" thickBot="1">
      <c r="A153" s="226" t="s">
        <v>477</v>
      </c>
      <c r="B153" s="395" t="s">
        <v>478</v>
      </c>
      <c r="C153" s="172"/>
      <c r="D153" s="172"/>
      <c r="E153" s="172"/>
      <c r="F153" s="499"/>
    </row>
    <row r="154" spans="1:6" ht="15.75" customHeight="1" thickBot="1">
      <c r="A154" s="371" t="s">
        <v>4</v>
      </c>
      <c r="B154" s="78" t="s">
        <v>152</v>
      </c>
      <c r="C154" s="315"/>
      <c r="D154" s="315"/>
      <c r="E154" s="315"/>
      <c r="F154" s="498"/>
    </row>
    <row r="155" spans="1:6" ht="15.75" customHeight="1" thickBot="1">
      <c r="A155" s="371" t="s">
        <v>5</v>
      </c>
      <c r="B155" s="78" t="s">
        <v>353</v>
      </c>
      <c r="C155" s="315"/>
      <c r="D155" s="315"/>
      <c r="E155" s="315"/>
      <c r="F155" s="498"/>
    </row>
    <row r="156" spans="1:6" ht="15.75" customHeight="1">
      <c r="A156" s="146" t="s">
        <v>443</v>
      </c>
      <c r="B156" s="3" t="s">
        <v>66</v>
      </c>
      <c r="C156" s="25"/>
      <c r="D156" s="25"/>
      <c r="E156" s="25"/>
      <c r="F156" s="428"/>
    </row>
    <row r="157" spans="1:6" ht="15.75" customHeight="1">
      <c r="A157" s="146" t="s">
        <v>444</v>
      </c>
      <c r="B157" s="5" t="s">
        <v>67</v>
      </c>
      <c r="C157" s="25"/>
      <c r="D157" s="25"/>
      <c r="E157" s="25"/>
      <c r="F157" s="499"/>
    </row>
    <row r="158" spans="1:6" ht="15.75" customHeight="1">
      <c r="A158" s="146" t="s">
        <v>445</v>
      </c>
      <c r="B158" s="5" t="s">
        <v>227</v>
      </c>
      <c r="C158" s="25"/>
      <c r="D158" s="25"/>
      <c r="E158" s="25"/>
      <c r="F158" s="499"/>
    </row>
    <row r="159" spans="1:6" ht="15.75" customHeight="1">
      <c r="A159" s="146" t="s">
        <v>446</v>
      </c>
      <c r="B159" s="5" t="s">
        <v>69</v>
      </c>
      <c r="C159" s="25"/>
      <c r="D159" s="25"/>
      <c r="E159" s="25"/>
      <c r="F159" s="499"/>
    </row>
    <row r="160" spans="1:6" ht="15.75" customHeight="1">
      <c r="A160" s="146" t="s">
        <v>447</v>
      </c>
      <c r="B160" s="5" t="s">
        <v>14</v>
      </c>
      <c r="C160" s="25"/>
      <c r="D160" s="25"/>
      <c r="E160" s="25"/>
      <c r="F160" s="499"/>
    </row>
    <row r="161" spans="1:6" ht="15.75" customHeight="1">
      <c r="A161" s="146" t="s">
        <v>448</v>
      </c>
      <c r="B161" s="5" t="s">
        <v>16</v>
      </c>
      <c r="C161" s="25"/>
      <c r="D161" s="25"/>
      <c r="E161" s="25"/>
      <c r="F161" s="499"/>
    </row>
    <row r="162" spans="1:6" ht="15.75" customHeight="1">
      <c r="A162" s="146" t="s">
        <v>449</v>
      </c>
      <c r="B162" s="5" t="s">
        <v>313</v>
      </c>
      <c r="C162" s="25"/>
      <c r="D162" s="25"/>
      <c r="E162" s="25"/>
      <c r="F162" s="499"/>
    </row>
    <row r="163" spans="1:6" ht="15.75" customHeight="1">
      <c r="A163" s="146" t="s">
        <v>450</v>
      </c>
      <c r="B163" s="5" t="s">
        <v>228</v>
      </c>
      <c r="C163" s="25"/>
      <c r="D163" s="25"/>
      <c r="E163" s="25"/>
      <c r="F163" s="499"/>
    </row>
    <row r="164" spans="1:6" ht="15.75" customHeight="1">
      <c r="A164" s="146" t="s">
        <v>451</v>
      </c>
      <c r="B164" s="5" t="s">
        <v>70</v>
      </c>
      <c r="C164" s="25"/>
      <c r="D164" s="25"/>
      <c r="E164" s="25"/>
      <c r="F164" s="499"/>
    </row>
    <row r="165" spans="1:6" s="292" customFormat="1" ht="15.75" customHeight="1">
      <c r="A165" s="146" t="s">
        <v>452</v>
      </c>
      <c r="B165" s="5" t="s">
        <v>558</v>
      </c>
      <c r="C165" s="25"/>
      <c r="D165" s="25"/>
      <c r="E165" s="25"/>
      <c r="F165" s="499"/>
    </row>
    <row r="166" spans="1:6" ht="15.75" customHeight="1" thickBot="1">
      <c r="A166" s="146" t="s">
        <v>556</v>
      </c>
      <c r="B166" s="88" t="s">
        <v>19</v>
      </c>
      <c r="C166" s="25"/>
      <c r="D166" s="25"/>
      <c r="E166" s="25"/>
      <c r="F166" s="499"/>
    </row>
    <row r="167" spans="1:6" ht="15.75" customHeight="1" thickBot="1">
      <c r="A167" s="371" t="s">
        <v>45</v>
      </c>
      <c r="B167" s="78" t="s">
        <v>27</v>
      </c>
      <c r="C167" s="377"/>
      <c r="D167" s="377"/>
      <c r="E167" s="377"/>
      <c r="F167" s="500"/>
    </row>
    <row r="168" spans="1:6" ht="15.75" customHeight="1" thickBot="1">
      <c r="A168" s="229" t="s">
        <v>1</v>
      </c>
      <c r="B168" s="392" t="s">
        <v>436</v>
      </c>
      <c r="C168" s="376"/>
      <c r="D168" s="376"/>
      <c r="E168" s="376"/>
      <c r="F168" s="510"/>
    </row>
    <row r="169" spans="1:6" ht="15.75" customHeight="1" thickBot="1">
      <c r="A169" s="371" t="s">
        <v>50</v>
      </c>
      <c r="B169" s="78" t="s">
        <v>466</v>
      </c>
      <c r="C169" s="315"/>
      <c r="D169" s="315"/>
      <c r="E169" s="315"/>
      <c r="F169" s="501"/>
    </row>
    <row r="170" spans="1:6" ht="15.75" customHeight="1">
      <c r="A170" s="146" t="s">
        <v>453</v>
      </c>
      <c r="B170" s="3" t="s">
        <v>314</v>
      </c>
      <c r="C170" s="25"/>
      <c r="D170" s="25"/>
      <c r="E170" s="25"/>
      <c r="F170" s="428"/>
    </row>
    <row r="171" spans="1:6" ht="15.75" customHeight="1">
      <c r="A171" s="145" t="s">
        <v>454</v>
      </c>
      <c r="B171" s="5" t="s">
        <v>317</v>
      </c>
      <c r="C171" s="41"/>
      <c r="D171" s="41"/>
      <c r="E171" s="41"/>
      <c r="F171" s="488"/>
    </row>
    <row r="172" spans="1:6" ht="15.75" customHeight="1">
      <c r="A172" s="221" t="s">
        <v>455</v>
      </c>
      <c r="B172" s="222" t="s">
        <v>318</v>
      </c>
      <c r="C172" s="32"/>
      <c r="D172" s="32"/>
      <c r="E172" s="32"/>
      <c r="F172" s="488"/>
    </row>
    <row r="173" spans="1:6" ht="15.75" customHeight="1" thickBot="1">
      <c r="A173" s="226" t="s">
        <v>472</v>
      </c>
      <c r="B173" s="372" t="s">
        <v>471</v>
      </c>
      <c r="C173" s="380"/>
      <c r="D173" s="380"/>
      <c r="E173" s="380"/>
      <c r="F173" s="502"/>
    </row>
    <row r="174" spans="1:6" ht="15.75" customHeight="1" thickBot="1">
      <c r="A174" s="371" t="s">
        <v>54</v>
      </c>
      <c r="B174" s="373" t="s">
        <v>436</v>
      </c>
      <c r="C174" s="33"/>
      <c r="D174" s="33"/>
      <c r="E174" s="33"/>
      <c r="F174" s="427"/>
    </row>
    <row r="175" spans="1:6" ht="15.75" customHeight="1">
      <c r="A175" s="146" t="s">
        <v>456</v>
      </c>
      <c r="B175" s="384" t="s">
        <v>22</v>
      </c>
      <c r="C175" s="25"/>
      <c r="D175" s="25"/>
      <c r="E175" s="25"/>
      <c r="F175" s="429"/>
    </row>
    <row r="176" spans="1:6" ht="15.75" customHeight="1">
      <c r="A176" s="145" t="s">
        <v>457</v>
      </c>
      <c r="B176" s="11" t="s">
        <v>24</v>
      </c>
      <c r="C176" s="363"/>
      <c r="D176" s="363"/>
      <c r="E176" s="363"/>
      <c r="F176" s="503"/>
    </row>
    <row r="177" spans="1:6" ht="15.75" customHeight="1" thickBot="1">
      <c r="A177" s="221" t="s">
        <v>458</v>
      </c>
      <c r="B177" s="385" t="s">
        <v>229</v>
      </c>
      <c r="C177" s="366"/>
      <c r="D177" s="366"/>
      <c r="E177" s="366"/>
      <c r="F177" s="478"/>
    </row>
    <row r="178" spans="1:6" ht="15.75" customHeight="1" thickBot="1">
      <c r="A178" s="371" t="s">
        <v>53</v>
      </c>
      <c r="B178" s="373" t="s">
        <v>319</v>
      </c>
      <c r="C178" s="315"/>
      <c r="D178" s="315"/>
      <c r="E178" s="315"/>
      <c r="F178" s="475"/>
    </row>
    <row r="179" spans="1:6" ht="15.75" customHeight="1" thickBot="1">
      <c r="A179" s="386" t="s">
        <v>2</v>
      </c>
      <c r="B179" s="387" t="s">
        <v>467</v>
      </c>
      <c r="C179" s="388"/>
      <c r="D179" s="388"/>
      <c r="E179" s="388"/>
      <c r="F179" s="504"/>
    </row>
    <row r="180" spans="1:6" s="292" customFormat="1" ht="15.75" customHeight="1" thickBot="1">
      <c r="A180" s="110" t="s">
        <v>12</v>
      </c>
      <c r="B180" s="373" t="s">
        <v>374</v>
      </c>
      <c r="C180" s="33"/>
      <c r="D180" s="33"/>
      <c r="E180" s="33"/>
      <c r="F180" s="427"/>
    </row>
    <row r="181" spans="1:6" s="292" customFormat="1" ht="15.75" customHeight="1">
      <c r="A181" s="146" t="s">
        <v>459</v>
      </c>
      <c r="B181" s="384" t="s">
        <v>155</v>
      </c>
      <c r="C181" s="25"/>
      <c r="D181" s="25"/>
      <c r="E181" s="25"/>
      <c r="F181" s="428"/>
    </row>
    <row r="182" spans="1:6" s="292" customFormat="1" ht="15.75" customHeight="1">
      <c r="A182" s="145" t="s">
        <v>15</v>
      </c>
      <c r="B182" s="11" t="s">
        <v>157</v>
      </c>
      <c r="C182" s="41"/>
      <c r="D182" s="41"/>
      <c r="E182" s="41"/>
      <c r="F182" s="505"/>
    </row>
    <row r="183" spans="1:6" s="292" customFormat="1" ht="15.75" customHeight="1" thickBot="1">
      <c r="A183" s="221" t="s">
        <v>17</v>
      </c>
      <c r="B183" s="88" t="s">
        <v>369</v>
      </c>
      <c r="C183" s="26"/>
      <c r="D183" s="26"/>
      <c r="E183" s="26"/>
      <c r="F183" s="488"/>
    </row>
    <row r="184" spans="1:6" ht="15.75" customHeight="1" thickBot="1">
      <c r="A184" s="229" t="s">
        <v>20</v>
      </c>
      <c r="B184" s="374" t="s">
        <v>371</v>
      </c>
      <c r="C184" s="375"/>
      <c r="D184" s="375"/>
      <c r="E184" s="375"/>
      <c r="F184" s="506"/>
    </row>
    <row r="185" spans="1:6" ht="15.75" customHeight="1" thickBot="1">
      <c r="A185" s="141"/>
      <c r="B185" s="123"/>
      <c r="F185" s="292"/>
    </row>
    <row r="186" spans="1:6" ht="15.75" customHeight="1" thickBot="1">
      <c r="A186" s="125"/>
      <c r="B186" s="140" t="s">
        <v>148</v>
      </c>
      <c r="C186" s="313"/>
      <c r="D186" s="313"/>
      <c r="E186" s="313"/>
      <c r="F186" s="95"/>
    </row>
    <row r="187" spans="1:6" ht="15.75" customHeight="1" thickBot="1">
      <c r="A187" s="110" t="s">
        <v>0</v>
      </c>
      <c r="B187" s="78" t="s">
        <v>473</v>
      </c>
      <c r="C187" s="33"/>
      <c r="D187" s="33"/>
      <c r="E187" s="33"/>
      <c r="F187" s="427"/>
    </row>
    <row r="188" spans="1:6" ht="15.75" customHeight="1">
      <c r="A188" s="145" t="s">
        <v>3</v>
      </c>
      <c r="B188" s="3" t="s">
        <v>242</v>
      </c>
      <c r="C188" s="25"/>
      <c r="D188" s="25"/>
      <c r="E188" s="25"/>
      <c r="F188" s="428"/>
    </row>
    <row r="189" spans="1:6" ht="15.75" customHeight="1">
      <c r="A189" s="145" t="s">
        <v>4</v>
      </c>
      <c r="B189" s="5" t="s">
        <v>89</v>
      </c>
      <c r="C189" s="25"/>
      <c r="D189" s="25"/>
      <c r="E189" s="25"/>
      <c r="F189" s="428"/>
    </row>
    <row r="190" spans="1:6" ht="15.75" customHeight="1">
      <c r="A190" s="145" t="s">
        <v>5</v>
      </c>
      <c r="B190" s="5" t="s">
        <v>243</v>
      </c>
      <c r="C190" s="25"/>
      <c r="D190" s="25"/>
      <c r="E190" s="25"/>
      <c r="F190" s="428"/>
    </row>
    <row r="191" spans="1:6" ht="15.75" customHeight="1">
      <c r="A191" s="145" t="s">
        <v>45</v>
      </c>
      <c r="B191" s="5" t="s">
        <v>127</v>
      </c>
      <c r="C191" s="25"/>
      <c r="D191" s="25"/>
      <c r="E191" s="25"/>
      <c r="F191" s="428"/>
    </row>
    <row r="192" spans="1:6" ht="15.75" customHeight="1" thickBot="1">
      <c r="A192" s="145" t="s">
        <v>47</v>
      </c>
      <c r="B192" s="5" t="s">
        <v>91</v>
      </c>
      <c r="C192" s="25"/>
      <c r="D192" s="25"/>
      <c r="E192" s="25"/>
      <c r="F192" s="428"/>
    </row>
    <row r="193" spans="1:6" ht="15.75" customHeight="1" thickBot="1">
      <c r="A193" s="110" t="s">
        <v>1</v>
      </c>
      <c r="B193" s="78" t="s">
        <v>474</v>
      </c>
      <c r="C193" s="33"/>
      <c r="D193" s="33"/>
      <c r="E193" s="33"/>
      <c r="F193" s="427"/>
    </row>
    <row r="194" spans="1:6" ht="15.75" customHeight="1">
      <c r="A194" s="145" t="s">
        <v>50</v>
      </c>
      <c r="B194" s="3" t="s">
        <v>174</v>
      </c>
      <c r="C194" s="25"/>
      <c r="D194" s="25"/>
      <c r="E194" s="25"/>
      <c r="F194" s="428"/>
    </row>
    <row r="195" spans="1:6" ht="15.75" customHeight="1">
      <c r="A195" s="145" t="s">
        <v>54</v>
      </c>
      <c r="B195" s="5" t="s">
        <v>104</v>
      </c>
      <c r="C195" s="25"/>
      <c r="D195" s="25"/>
      <c r="E195" s="25"/>
      <c r="F195" s="428"/>
    </row>
    <row r="196" spans="1:6" ht="15.75" customHeight="1">
      <c r="A196" s="145" t="s">
        <v>53</v>
      </c>
      <c r="B196" s="5" t="s">
        <v>320</v>
      </c>
      <c r="C196" s="25"/>
      <c r="D196" s="25"/>
      <c r="E196" s="25"/>
      <c r="F196" s="429"/>
    </row>
    <row r="197" spans="1:6" ht="15.75" customHeight="1" thickBot="1">
      <c r="A197" s="145" t="s">
        <v>55</v>
      </c>
      <c r="B197" s="5" t="s">
        <v>321</v>
      </c>
      <c r="C197" s="26"/>
      <c r="D197" s="26"/>
      <c r="E197" s="26"/>
      <c r="F197" s="507"/>
    </row>
    <row r="198" spans="1:6" ht="15.75" customHeight="1" thickBot="1">
      <c r="A198" s="223" t="s">
        <v>2</v>
      </c>
      <c r="B198" s="224" t="s">
        <v>322</v>
      </c>
      <c r="C198" s="326"/>
      <c r="D198" s="326"/>
      <c r="E198" s="326"/>
      <c r="F198" s="512"/>
    </row>
    <row r="199" spans="1:6" ht="15.75" customHeight="1" thickBot="1">
      <c r="A199" s="151"/>
      <c r="B199" s="152"/>
    </row>
    <row r="200" spans="1:6" ht="15.75" customHeight="1">
      <c r="A200" s="926" t="s">
        <v>852</v>
      </c>
      <c r="B200" s="927"/>
      <c r="C200" s="933"/>
      <c r="D200" s="933"/>
      <c r="E200" s="936"/>
    </row>
    <row r="201" spans="1:6" ht="15.75" customHeight="1" thickBot="1">
      <c r="A201" s="929" t="s">
        <v>224</v>
      </c>
      <c r="B201" s="930"/>
      <c r="C201" s="934"/>
      <c r="D201" s="934"/>
      <c r="E201" s="937"/>
    </row>
    <row r="202" spans="1:6" ht="15.75" customHeight="1"/>
    <row r="203" spans="1:6" ht="30" customHeight="1">
      <c r="A203" s="1487" t="s">
        <v>864</v>
      </c>
      <c r="B203" s="1487"/>
      <c r="C203" s="1487"/>
      <c r="D203" s="1487"/>
      <c r="E203" s="1487"/>
      <c r="F203" s="1487"/>
    </row>
    <row r="204" spans="1:6" ht="13.7" customHeight="1" thickBot="1">
      <c r="A204" s="246"/>
      <c r="B204" s="246"/>
      <c r="C204" s="293"/>
      <c r="D204" s="293"/>
      <c r="E204" s="293"/>
      <c r="F204" s="328" t="s">
        <v>865</v>
      </c>
    </row>
    <row r="205" spans="1:6" ht="32.25" customHeight="1">
      <c r="A205" s="329" t="s">
        <v>311</v>
      </c>
      <c r="B205" s="130" t="s">
        <v>787</v>
      </c>
      <c r="C205" s="331"/>
      <c r="D205" s="331"/>
      <c r="E205" s="331"/>
      <c r="F205" s="307" t="s">
        <v>312</v>
      </c>
    </row>
    <row r="206" spans="1:6" ht="21" customHeight="1" thickBot="1">
      <c r="A206" s="330" t="s">
        <v>305</v>
      </c>
      <c r="B206" s="131" t="s">
        <v>538</v>
      </c>
      <c r="C206" s="332"/>
      <c r="D206" s="332"/>
      <c r="E206" s="332"/>
      <c r="F206" s="149" t="s">
        <v>326</v>
      </c>
    </row>
    <row r="207" spans="1:6" ht="13.7" customHeight="1" thickBot="1">
      <c r="A207" s="133"/>
      <c r="B207" s="133"/>
      <c r="C207" s="134"/>
      <c r="D207" s="134"/>
      <c r="E207" s="134"/>
      <c r="F207" s="134" t="s">
        <v>859</v>
      </c>
    </row>
    <row r="208" spans="1:6" ht="23.25" customHeight="1" thickBot="1">
      <c r="A208" s="125" t="s">
        <v>308</v>
      </c>
      <c r="B208" s="135" t="s">
        <v>309</v>
      </c>
      <c r="C208" s="913" t="s">
        <v>866</v>
      </c>
      <c r="D208" s="913" t="s">
        <v>854</v>
      </c>
      <c r="E208" s="913" t="s">
        <v>855</v>
      </c>
      <c r="F208" s="431" t="s">
        <v>557</v>
      </c>
    </row>
    <row r="209" spans="1:6" ht="15.75" customHeight="1" thickBot="1">
      <c r="A209" s="110">
        <v>1</v>
      </c>
      <c r="B209" s="111">
        <v>2</v>
      </c>
      <c r="C209" s="111">
        <v>3</v>
      </c>
      <c r="D209" s="111">
        <v>4</v>
      </c>
      <c r="E209" s="111">
        <v>5</v>
      </c>
      <c r="F209" s="112">
        <v>6</v>
      </c>
    </row>
    <row r="210" spans="1:6" ht="15.75" customHeight="1" thickBot="1">
      <c r="A210" s="390" t="s">
        <v>0</v>
      </c>
      <c r="B210" s="391" t="s">
        <v>353</v>
      </c>
      <c r="C210" s="351"/>
      <c r="D210" s="351"/>
      <c r="E210" s="351"/>
      <c r="F210" s="437"/>
    </row>
    <row r="211" spans="1:6" ht="15.75" customHeight="1" thickBot="1">
      <c r="A211" s="371" t="s">
        <v>3</v>
      </c>
      <c r="B211" s="370" t="s">
        <v>437</v>
      </c>
      <c r="C211" s="325"/>
      <c r="D211" s="325"/>
      <c r="E211" s="325"/>
      <c r="F211" s="438"/>
    </row>
    <row r="212" spans="1:6" ht="15.75" customHeight="1">
      <c r="A212" s="146" t="s">
        <v>438</v>
      </c>
      <c r="B212" s="3" t="s">
        <v>51</v>
      </c>
      <c r="C212" s="26"/>
      <c r="D212" s="26"/>
      <c r="E212" s="26"/>
      <c r="F212" s="513"/>
    </row>
    <row r="213" spans="1:6" ht="15.75" customHeight="1">
      <c r="A213" s="146" t="s">
        <v>439</v>
      </c>
      <c r="B213" s="5" t="s">
        <v>314</v>
      </c>
      <c r="C213" s="26"/>
      <c r="D213" s="26"/>
      <c r="E213" s="26"/>
      <c r="F213" s="513"/>
    </row>
    <row r="214" spans="1:6" ht="15.75" customHeight="1">
      <c r="A214" s="146" t="s">
        <v>440</v>
      </c>
      <c r="B214" s="5" t="s">
        <v>315</v>
      </c>
      <c r="C214" s="26"/>
      <c r="D214" s="26"/>
      <c r="E214" s="26"/>
      <c r="F214" s="473"/>
    </row>
    <row r="215" spans="1:6" ht="15.75" customHeight="1">
      <c r="A215" s="146" t="s">
        <v>441</v>
      </c>
      <c r="B215" s="88" t="s">
        <v>316</v>
      </c>
      <c r="C215" s="26"/>
      <c r="D215" s="26"/>
      <c r="E215" s="26"/>
      <c r="F215" s="499"/>
    </row>
    <row r="216" spans="1:6" ht="15.75" customHeight="1">
      <c r="A216" s="146" t="s">
        <v>442</v>
      </c>
      <c r="B216" s="372" t="s">
        <v>435</v>
      </c>
      <c r="C216" s="26"/>
      <c r="D216" s="26"/>
      <c r="E216" s="26"/>
      <c r="F216" s="499"/>
    </row>
    <row r="217" spans="1:6" ht="15.75" customHeight="1">
      <c r="A217" s="225" t="s">
        <v>470</v>
      </c>
      <c r="B217" s="372" t="s">
        <v>479</v>
      </c>
      <c r="C217" s="32"/>
      <c r="D217" s="32"/>
      <c r="E217" s="32"/>
      <c r="F217" s="499"/>
    </row>
    <row r="218" spans="1:6" ht="15.75" customHeight="1">
      <c r="A218" s="221" t="s">
        <v>475</v>
      </c>
      <c r="B218" s="372" t="s">
        <v>476</v>
      </c>
      <c r="C218" s="32"/>
      <c r="D218" s="32"/>
      <c r="E218" s="32"/>
      <c r="F218" s="499"/>
    </row>
    <row r="219" spans="1:6" ht="15.75" customHeight="1" thickBot="1">
      <c r="A219" s="226" t="s">
        <v>477</v>
      </c>
      <c r="B219" s="395" t="s">
        <v>478</v>
      </c>
      <c r="C219" s="172"/>
      <c r="D219" s="172"/>
      <c r="E219" s="172"/>
      <c r="F219" s="499"/>
    </row>
    <row r="220" spans="1:6" ht="15.75" customHeight="1" thickBot="1">
      <c r="A220" s="371" t="s">
        <v>4</v>
      </c>
      <c r="B220" s="78" t="s">
        <v>152</v>
      </c>
      <c r="C220" s="315"/>
      <c r="D220" s="315"/>
      <c r="E220" s="315"/>
      <c r="F220" s="498"/>
    </row>
    <row r="221" spans="1:6" ht="15.75" customHeight="1" thickBot="1">
      <c r="A221" s="371" t="s">
        <v>5</v>
      </c>
      <c r="B221" s="78" t="s">
        <v>353</v>
      </c>
      <c r="C221" s="315"/>
      <c r="D221" s="315"/>
      <c r="E221" s="315"/>
      <c r="F221" s="498"/>
    </row>
    <row r="222" spans="1:6" ht="15.75" customHeight="1">
      <c r="A222" s="146" t="s">
        <v>443</v>
      </c>
      <c r="B222" s="3" t="s">
        <v>66</v>
      </c>
      <c r="C222" s="25"/>
      <c r="D222" s="25"/>
      <c r="E222" s="25"/>
      <c r="F222" s="428"/>
    </row>
    <row r="223" spans="1:6" ht="15.75" customHeight="1">
      <c r="A223" s="146" t="s">
        <v>444</v>
      </c>
      <c r="B223" s="5" t="s">
        <v>67</v>
      </c>
      <c r="C223" s="25"/>
      <c r="D223" s="25"/>
      <c r="E223" s="25"/>
      <c r="F223" s="499"/>
    </row>
    <row r="224" spans="1:6" ht="15.75" customHeight="1">
      <c r="A224" s="146" t="s">
        <v>445</v>
      </c>
      <c r="B224" s="5" t="s">
        <v>227</v>
      </c>
      <c r="C224" s="25"/>
      <c r="D224" s="25"/>
      <c r="E224" s="25"/>
      <c r="F224" s="499"/>
    </row>
    <row r="225" spans="1:6" ht="15.75" customHeight="1">
      <c r="A225" s="146" t="s">
        <v>446</v>
      </c>
      <c r="B225" s="5" t="s">
        <v>69</v>
      </c>
      <c r="C225" s="25"/>
      <c r="D225" s="25"/>
      <c r="E225" s="25"/>
      <c r="F225" s="473"/>
    </row>
    <row r="226" spans="1:6" ht="15.75" customHeight="1">
      <c r="A226" s="146" t="s">
        <v>447</v>
      </c>
      <c r="B226" s="5" t="s">
        <v>14</v>
      </c>
      <c r="C226" s="25"/>
      <c r="D226" s="25"/>
      <c r="E226" s="25"/>
      <c r="F226" s="473"/>
    </row>
    <row r="227" spans="1:6" ht="15.75" customHeight="1">
      <c r="A227" s="146" t="s">
        <v>448</v>
      </c>
      <c r="B227" s="5" t="s">
        <v>16</v>
      </c>
      <c r="C227" s="25"/>
      <c r="D227" s="25"/>
      <c r="E227" s="25"/>
      <c r="F227" s="473"/>
    </row>
    <row r="228" spans="1:6" ht="15.75" customHeight="1">
      <c r="A228" s="146" t="s">
        <v>449</v>
      </c>
      <c r="B228" s="5" t="s">
        <v>313</v>
      </c>
      <c r="C228" s="25"/>
      <c r="D228" s="25"/>
      <c r="E228" s="25"/>
      <c r="F228" s="473"/>
    </row>
    <row r="229" spans="1:6" ht="15.75" customHeight="1">
      <c r="A229" s="146" t="s">
        <v>450</v>
      </c>
      <c r="B229" s="5" t="s">
        <v>228</v>
      </c>
      <c r="C229" s="25"/>
      <c r="D229" s="25"/>
      <c r="E229" s="25"/>
      <c r="F229" s="473"/>
    </row>
    <row r="230" spans="1:6" ht="15.75" customHeight="1">
      <c r="A230" s="146" t="s">
        <v>451</v>
      </c>
      <c r="B230" s="5" t="s">
        <v>70</v>
      </c>
      <c r="C230" s="25"/>
      <c r="D230" s="25"/>
      <c r="E230" s="25"/>
      <c r="F230" s="473"/>
    </row>
    <row r="231" spans="1:6" ht="15.75" customHeight="1" thickBot="1">
      <c r="A231" s="146" t="s">
        <v>452</v>
      </c>
      <c r="B231" s="88" t="s">
        <v>19</v>
      </c>
      <c r="C231" s="25"/>
      <c r="D231" s="25"/>
      <c r="E231" s="25"/>
      <c r="F231" s="473"/>
    </row>
    <row r="232" spans="1:6" ht="15.75" customHeight="1" thickBot="1">
      <c r="A232" s="371" t="s">
        <v>45</v>
      </c>
      <c r="B232" s="78" t="s">
        <v>27</v>
      </c>
      <c r="C232" s="377"/>
      <c r="D232" s="377"/>
      <c r="E232" s="377"/>
      <c r="F232" s="494"/>
    </row>
    <row r="233" spans="1:6" ht="15.75" customHeight="1" thickBot="1">
      <c r="A233" s="229" t="s">
        <v>1</v>
      </c>
      <c r="B233" s="392" t="s">
        <v>436</v>
      </c>
      <c r="C233" s="376"/>
      <c r="D233" s="376"/>
      <c r="E233" s="376"/>
      <c r="F233" s="474"/>
    </row>
    <row r="234" spans="1:6" ht="15.75" customHeight="1" thickBot="1">
      <c r="A234" s="371" t="s">
        <v>50</v>
      </c>
      <c r="B234" s="78" t="s">
        <v>466</v>
      </c>
      <c r="C234" s="315"/>
      <c r="D234" s="315"/>
      <c r="E234" s="315"/>
      <c r="F234" s="475"/>
    </row>
    <row r="235" spans="1:6" ht="15.75" customHeight="1">
      <c r="A235" s="146" t="s">
        <v>453</v>
      </c>
      <c r="B235" s="3" t="s">
        <v>314</v>
      </c>
      <c r="C235" s="25"/>
      <c r="D235" s="25"/>
      <c r="E235" s="25"/>
      <c r="F235" s="472"/>
    </row>
    <row r="236" spans="1:6" ht="15.75" customHeight="1">
      <c r="A236" s="145" t="s">
        <v>454</v>
      </c>
      <c r="B236" s="5" t="s">
        <v>317</v>
      </c>
      <c r="C236" s="41"/>
      <c r="D236" s="41"/>
      <c r="E236" s="41"/>
      <c r="F236" s="478"/>
    </row>
    <row r="237" spans="1:6" ht="15.75" customHeight="1">
      <c r="A237" s="221" t="s">
        <v>455</v>
      </c>
      <c r="B237" s="222" t="s">
        <v>318</v>
      </c>
      <c r="C237" s="32"/>
      <c r="D237" s="32"/>
      <c r="E237" s="32"/>
      <c r="F237" s="478"/>
    </row>
    <row r="238" spans="1:6" ht="15.75" customHeight="1" thickBot="1">
      <c r="A238" s="226" t="s">
        <v>472</v>
      </c>
      <c r="B238" s="372" t="s">
        <v>471</v>
      </c>
      <c r="C238" s="380"/>
      <c r="D238" s="380"/>
      <c r="E238" s="380"/>
      <c r="F238" s="514"/>
    </row>
    <row r="239" spans="1:6" ht="15.75" customHeight="1" thickBot="1">
      <c r="A239" s="371" t="s">
        <v>54</v>
      </c>
      <c r="B239" s="373" t="s">
        <v>436</v>
      </c>
      <c r="C239" s="33"/>
      <c r="D239" s="33"/>
      <c r="E239" s="33"/>
      <c r="F239" s="438"/>
    </row>
    <row r="240" spans="1:6" ht="15.75" customHeight="1">
      <c r="A240" s="146" t="s">
        <v>456</v>
      </c>
      <c r="B240" s="384" t="s">
        <v>22</v>
      </c>
      <c r="C240" s="25"/>
      <c r="D240" s="25"/>
      <c r="E240" s="25"/>
      <c r="F240" s="429"/>
    </row>
    <row r="241" spans="1:6" ht="15.75" customHeight="1">
      <c r="A241" s="145" t="s">
        <v>457</v>
      </c>
      <c r="B241" s="11" t="s">
        <v>24</v>
      </c>
      <c r="C241" s="363"/>
      <c r="D241" s="363"/>
      <c r="E241" s="363"/>
      <c r="F241" s="503"/>
    </row>
    <row r="242" spans="1:6" ht="15.75" customHeight="1" thickBot="1">
      <c r="A242" s="221" t="s">
        <v>458</v>
      </c>
      <c r="B242" s="385" t="s">
        <v>229</v>
      </c>
      <c r="C242" s="366"/>
      <c r="D242" s="366"/>
      <c r="E242" s="366"/>
      <c r="F242" s="478"/>
    </row>
    <row r="243" spans="1:6" ht="15.75" customHeight="1" thickBot="1">
      <c r="A243" s="371" t="s">
        <v>53</v>
      </c>
      <c r="B243" s="373" t="s">
        <v>319</v>
      </c>
      <c r="C243" s="315"/>
      <c r="D243" s="315"/>
      <c r="E243" s="315"/>
      <c r="F243" s="475"/>
    </row>
    <row r="244" spans="1:6" ht="15.75" customHeight="1" thickBot="1">
      <c r="A244" s="386" t="s">
        <v>2</v>
      </c>
      <c r="B244" s="387" t="s">
        <v>467</v>
      </c>
      <c r="C244" s="388"/>
      <c r="D244" s="388"/>
      <c r="E244" s="388"/>
      <c r="F244" s="504"/>
    </row>
    <row r="245" spans="1:6" s="292" customFormat="1" ht="15.75" customHeight="1" thickBot="1">
      <c r="A245" s="110" t="s">
        <v>12</v>
      </c>
      <c r="B245" s="373" t="s">
        <v>374</v>
      </c>
      <c r="C245" s="33"/>
      <c r="D245" s="33"/>
      <c r="E245" s="33"/>
      <c r="F245" s="427"/>
    </row>
    <row r="246" spans="1:6" s="292" customFormat="1" ht="15.75" customHeight="1">
      <c r="A246" s="146" t="s">
        <v>459</v>
      </c>
      <c r="B246" s="384" t="s">
        <v>155</v>
      </c>
      <c r="C246" s="25"/>
      <c r="D246" s="25"/>
      <c r="E246" s="25"/>
      <c r="F246" s="429"/>
    </row>
    <row r="247" spans="1:6" s="292" customFormat="1" ht="15.75" customHeight="1">
      <c r="A247" s="145" t="s">
        <v>15</v>
      </c>
      <c r="B247" s="11" t="s">
        <v>157</v>
      </c>
      <c r="C247" s="41"/>
      <c r="D247" s="41"/>
      <c r="E247" s="41"/>
      <c r="F247" s="505"/>
    </row>
    <row r="248" spans="1:6" s="292" customFormat="1" ht="15.75" customHeight="1">
      <c r="A248" s="221" t="s">
        <v>17</v>
      </c>
      <c r="B248" s="88" t="s">
        <v>369</v>
      </c>
      <c r="C248" s="32"/>
      <c r="D248" s="32"/>
      <c r="E248" s="32"/>
      <c r="F248" s="488"/>
    </row>
    <row r="249" spans="1:6" ht="15.75" customHeight="1" thickBot="1">
      <c r="A249" s="226" t="s">
        <v>18</v>
      </c>
      <c r="B249" s="88" t="s">
        <v>370</v>
      </c>
      <c r="C249" s="32"/>
      <c r="D249" s="32"/>
      <c r="E249" s="32"/>
      <c r="F249" s="488"/>
    </row>
    <row r="250" spans="1:6" ht="15.75" customHeight="1" thickBot="1">
      <c r="A250" s="229" t="s">
        <v>20</v>
      </c>
      <c r="B250" s="374" t="s">
        <v>371</v>
      </c>
      <c r="C250" s="375"/>
      <c r="D250" s="375"/>
      <c r="E250" s="375"/>
      <c r="F250" s="474"/>
    </row>
    <row r="251" spans="1:6" ht="15.75" customHeight="1" thickBot="1">
      <c r="A251" s="125"/>
      <c r="B251" s="140" t="s">
        <v>148</v>
      </c>
      <c r="C251" s="313"/>
      <c r="D251" s="313"/>
      <c r="E251" s="313"/>
      <c r="F251" s="486"/>
    </row>
    <row r="252" spans="1:6" ht="15.75" customHeight="1" thickBot="1">
      <c r="A252" s="110" t="s">
        <v>0</v>
      </c>
      <c r="B252" s="78" t="s">
        <v>473</v>
      </c>
      <c r="C252" s="33"/>
      <c r="D252" s="33"/>
      <c r="E252" s="33"/>
      <c r="F252" s="427"/>
    </row>
    <row r="253" spans="1:6" ht="15.75" customHeight="1">
      <c r="A253" s="145" t="s">
        <v>3</v>
      </c>
      <c r="B253" s="3" t="s">
        <v>242</v>
      </c>
      <c r="C253" s="25"/>
      <c r="D253" s="25"/>
      <c r="E253" s="25"/>
      <c r="F253" s="428"/>
    </row>
    <row r="254" spans="1:6" ht="15.75" customHeight="1">
      <c r="A254" s="145" t="s">
        <v>4</v>
      </c>
      <c r="B254" s="5" t="s">
        <v>89</v>
      </c>
      <c r="C254" s="25"/>
      <c r="D254" s="25"/>
      <c r="E254" s="25"/>
      <c r="F254" s="428"/>
    </row>
    <row r="255" spans="1:6" ht="15.75" customHeight="1">
      <c r="A255" s="145" t="s">
        <v>5</v>
      </c>
      <c r="B255" s="5" t="s">
        <v>243</v>
      </c>
      <c r="C255" s="25"/>
      <c r="D255" s="25"/>
      <c r="E255" s="25"/>
      <c r="F255" s="428"/>
    </row>
    <row r="256" spans="1:6" ht="15.75" customHeight="1">
      <c r="A256" s="145" t="s">
        <v>45</v>
      </c>
      <c r="B256" s="5" t="s">
        <v>127</v>
      </c>
      <c r="C256" s="25"/>
      <c r="D256" s="25"/>
      <c r="E256" s="25"/>
      <c r="F256" s="428"/>
    </row>
    <row r="257" spans="1:7" ht="15.75" customHeight="1" thickBot="1">
      <c r="A257" s="145" t="s">
        <v>47</v>
      </c>
      <c r="B257" s="5" t="s">
        <v>91</v>
      </c>
      <c r="C257" s="25"/>
      <c r="D257" s="25"/>
      <c r="E257" s="25"/>
      <c r="F257" s="429"/>
    </row>
    <row r="258" spans="1:7" ht="15.75" customHeight="1" thickBot="1">
      <c r="A258" s="110" t="s">
        <v>1</v>
      </c>
      <c r="B258" s="78" t="s">
        <v>474</v>
      </c>
      <c r="C258" s="33"/>
      <c r="D258" s="33"/>
      <c r="E258" s="33"/>
      <c r="F258" s="427"/>
    </row>
    <row r="259" spans="1:7" ht="15.75" customHeight="1">
      <c r="A259" s="145" t="s">
        <v>50</v>
      </c>
      <c r="B259" s="3" t="s">
        <v>174</v>
      </c>
      <c r="C259" s="25"/>
      <c r="D259" s="25"/>
      <c r="E259" s="25"/>
      <c r="F259" s="428"/>
    </row>
    <row r="260" spans="1:7" ht="15.75" customHeight="1">
      <c r="A260" s="145" t="s">
        <v>54</v>
      </c>
      <c r="B260" s="5" t="s">
        <v>104</v>
      </c>
      <c r="C260" s="25"/>
      <c r="D260" s="25"/>
      <c r="E260" s="25"/>
      <c r="F260" s="428"/>
    </row>
    <row r="261" spans="1:7" ht="15.75" customHeight="1">
      <c r="A261" s="145" t="s">
        <v>53</v>
      </c>
      <c r="B261" s="5" t="s">
        <v>320</v>
      </c>
      <c r="C261" s="25"/>
      <c r="D261" s="25"/>
      <c r="E261" s="25"/>
      <c r="F261" s="429"/>
    </row>
    <row r="262" spans="1:7" ht="15.75" customHeight="1" thickBot="1">
      <c r="A262" s="145" t="s">
        <v>55</v>
      </c>
      <c r="B262" s="5" t="s">
        <v>321</v>
      </c>
      <c r="C262" s="26"/>
      <c r="D262" s="26"/>
      <c r="E262" s="26"/>
      <c r="F262" s="507"/>
    </row>
    <row r="263" spans="1:7" ht="15.75" customHeight="1" thickBot="1">
      <c r="A263" s="223" t="s">
        <v>2</v>
      </c>
      <c r="B263" s="224" t="s">
        <v>322</v>
      </c>
      <c r="C263" s="326"/>
      <c r="D263" s="326"/>
      <c r="E263" s="326"/>
      <c r="F263" s="512"/>
    </row>
    <row r="264" spans="1:7" ht="15.75" customHeight="1" thickBot="1">
      <c r="A264" s="151"/>
      <c r="B264" s="152"/>
      <c r="G264" s="227"/>
    </row>
    <row r="265" spans="1:7" ht="15.75" customHeight="1">
      <c r="A265" s="926" t="s">
        <v>852</v>
      </c>
      <c r="B265" s="927"/>
      <c r="C265" s="933"/>
      <c r="D265" s="933"/>
      <c r="E265" s="933"/>
      <c r="F265" s="915"/>
    </row>
    <row r="266" spans="1:7" ht="15.75" customHeight="1" thickBot="1">
      <c r="A266" s="929" t="s">
        <v>224</v>
      </c>
      <c r="B266" s="930"/>
      <c r="C266" s="934"/>
      <c r="D266" s="934"/>
      <c r="E266" s="934"/>
      <c r="F266" s="932"/>
    </row>
  </sheetData>
  <mergeCells count="6">
    <mergeCell ref="A2:F2"/>
    <mergeCell ref="A70:F70"/>
    <mergeCell ref="A137:F137"/>
    <mergeCell ref="A203:F203"/>
    <mergeCell ref="C3:F3"/>
    <mergeCell ref="D138:F138"/>
  </mergeCells>
  <pageMargins left="0.7" right="0.7" top="0.75" bottom="0.75" header="0.3" footer="0.3"/>
  <pageSetup paperSize="9" scale="68" orientation="portrait" verticalDpi="300" r:id="rId1"/>
  <rowBreaks count="3" manualBreakCount="3">
    <brk id="68" max="4" man="1"/>
    <brk id="135" max="5" man="1"/>
    <brk id="202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G202"/>
  <sheetViews>
    <sheetView topLeftCell="A184" workbookViewId="0">
      <selection activeCell="C3" sqref="C3:F3"/>
    </sheetView>
  </sheetViews>
  <sheetFormatPr defaultRowHeight="15"/>
  <cols>
    <col min="1" max="1" width="10" customWidth="1"/>
    <col min="2" max="2" width="51.85546875" customWidth="1"/>
    <col min="3" max="3" width="12.140625" style="292" customWidth="1"/>
    <col min="4" max="5" width="11.140625" style="292" customWidth="1"/>
    <col min="6" max="6" width="8.5703125" customWidth="1"/>
  </cols>
  <sheetData>
    <row r="1" spans="1:6" s="292" customFormat="1"/>
    <row r="2" spans="1:6" s="292" customFormat="1" ht="26.25" customHeight="1">
      <c r="A2" s="1488" t="s">
        <v>857</v>
      </c>
      <c r="B2" s="1488"/>
      <c r="C2" s="1488"/>
      <c r="D2" s="1488"/>
      <c r="E2" s="1488"/>
      <c r="F2" s="1488"/>
    </row>
    <row r="3" spans="1:6" ht="15.75" thickBot="1">
      <c r="C3" s="1485" t="s">
        <v>998</v>
      </c>
      <c r="D3" s="1485"/>
      <c r="E3" s="1485"/>
      <c r="F3" s="1485"/>
    </row>
    <row r="4" spans="1:6" ht="31.5" customHeight="1">
      <c r="A4" s="329" t="s">
        <v>311</v>
      </c>
      <c r="B4" s="130" t="s">
        <v>788</v>
      </c>
      <c r="C4" s="331"/>
      <c r="D4" s="331"/>
      <c r="E4" s="331"/>
      <c r="F4" s="307" t="s">
        <v>325</v>
      </c>
    </row>
    <row r="5" spans="1:6" ht="26.25" customHeight="1" thickBot="1">
      <c r="A5" s="330" t="s">
        <v>305</v>
      </c>
      <c r="B5" s="131" t="s">
        <v>306</v>
      </c>
      <c r="C5" s="332"/>
      <c r="D5" s="332"/>
      <c r="E5" s="332"/>
      <c r="F5" s="149" t="s">
        <v>304</v>
      </c>
    </row>
    <row r="6" spans="1:6" ht="15.75" thickBot="1">
      <c r="A6" s="133"/>
      <c r="B6" s="133"/>
      <c r="C6" s="134"/>
      <c r="D6" s="134"/>
      <c r="E6" s="134"/>
      <c r="F6" s="134" t="s">
        <v>831</v>
      </c>
    </row>
    <row r="7" spans="1:6" ht="34.5" thickBot="1">
      <c r="A7" s="125" t="s">
        <v>308</v>
      </c>
      <c r="B7" s="135" t="s">
        <v>309</v>
      </c>
      <c r="C7" s="913" t="s">
        <v>853</v>
      </c>
      <c r="D7" s="913" t="s">
        <v>854</v>
      </c>
      <c r="E7" s="913" t="s">
        <v>855</v>
      </c>
      <c r="F7" s="308" t="s">
        <v>557</v>
      </c>
    </row>
    <row r="8" spans="1:6" ht="15.75" customHeight="1" thickBot="1">
      <c r="A8" s="110">
        <v>1</v>
      </c>
      <c r="B8" s="111">
        <v>2</v>
      </c>
      <c r="C8" s="111">
        <v>3</v>
      </c>
      <c r="D8" s="111">
        <v>4</v>
      </c>
      <c r="E8" s="140">
        <v>5</v>
      </c>
      <c r="F8" s="309">
        <v>6</v>
      </c>
    </row>
    <row r="9" spans="1:6" ht="15.75" customHeight="1" thickBot="1">
      <c r="A9" s="390" t="s">
        <v>0</v>
      </c>
      <c r="B9" s="391" t="s">
        <v>353</v>
      </c>
      <c r="C9" s="351">
        <f t="shared" ref="C9" si="0">C10+C18+C19+C31</f>
        <v>0</v>
      </c>
      <c r="D9" s="351">
        <f>D10+D18+D19+D31</f>
        <v>2751382</v>
      </c>
      <c r="E9" s="351">
        <f>E10+E18+E19+E31</f>
        <v>46617</v>
      </c>
      <c r="F9" s="425">
        <f>E9/D9*100</f>
        <v>1.6943121674852857</v>
      </c>
    </row>
    <row r="10" spans="1:6" ht="15.75" customHeight="1" thickBot="1">
      <c r="A10" s="371" t="s">
        <v>3</v>
      </c>
      <c r="B10" s="370" t="s">
        <v>437</v>
      </c>
      <c r="C10" s="325">
        <f t="shared" ref="C10" si="1">SUM(C11:C13)</f>
        <v>0</v>
      </c>
      <c r="D10" s="325">
        <f t="shared" ref="D10:E10" si="2">SUM(D11:D13)</f>
        <v>0</v>
      </c>
      <c r="E10" s="325">
        <f t="shared" si="2"/>
        <v>0</v>
      </c>
      <c r="F10" s="427">
        <v>0</v>
      </c>
    </row>
    <row r="11" spans="1:6" ht="15.75" customHeight="1">
      <c r="A11" s="146" t="s">
        <v>438</v>
      </c>
      <c r="B11" s="3" t="s">
        <v>51</v>
      </c>
      <c r="C11" s="26"/>
      <c r="D11" s="26"/>
      <c r="E11" s="26"/>
      <c r="F11" s="507"/>
    </row>
    <row r="12" spans="1:6" ht="15.75" customHeight="1">
      <c r="A12" s="146" t="s">
        <v>439</v>
      </c>
      <c r="B12" s="5" t="s">
        <v>314</v>
      </c>
      <c r="C12" s="26"/>
      <c r="D12" s="26"/>
      <c r="E12" s="26"/>
      <c r="F12" s="507"/>
    </row>
    <row r="13" spans="1:6" ht="15.75" customHeight="1">
      <c r="A13" s="146" t="s">
        <v>440</v>
      </c>
      <c r="B13" s="5" t="s">
        <v>315</v>
      </c>
      <c r="C13" s="26"/>
      <c r="D13" s="26"/>
      <c r="E13" s="26"/>
      <c r="F13" s="499"/>
    </row>
    <row r="14" spans="1:6" ht="15.75" customHeight="1">
      <c r="A14" s="146" t="s">
        <v>441</v>
      </c>
      <c r="B14" s="88" t="s">
        <v>316</v>
      </c>
      <c r="C14" s="26"/>
      <c r="D14" s="26"/>
      <c r="E14" s="26"/>
      <c r="F14" s="499"/>
    </row>
    <row r="15" spans="1:6" ht="15.75" customHeight="1">
      <c r="A15" s="146" t="s">
        <v>442</v>
      </c>
      <c r="B15" s="372" t="s">
        <v>435</v>
      </c>
      <c r="C15" s="26"/>
      <c r="D15" s="26"/>
      <c r="E15" s="26"/>
      <c r="F15" s="499"/>
    </row>
    <row r="16" spans="1:6" ht="15.75" customHeight="1">
      <c r="A16" s="225" t="s">
        <v>470</v>
      </c>
      <c r="B16" s="372" t="s">
        <v>471</v>
      </c>
      <c r="C16" s="32"/>
      <c r="D16" s="32"/>
      <c r="E16" s="32"/>
      <c r="F16" s="488"/>
    </row>
    <row r="17" spans="1:7" ht="15.75" customHeight="1" thickBot="1">
      <c r="A17" s="226" t="s">
        <v>475</v>
      </c>
      <c r="B17" s="395" t="s">
        <v>476</v>
      </c>
      <c r="C17" s="172"/>
      <c r="D17" s="172"/>
      <c r="E17" s="172"/>
      <c r="F17" s="508"/>
    </row>
    <row r="18" spans="1:7" ht="15.75" customHeight="1" thickBot="1">
      <c r="A18" s="371" t="s">
        <v>4</v>
      </c>
      <c r="B18" s="78" t="s">
        <v>152</v>
      </c>
      <c r="C18" s="315"/>
      <c r="D18" s="315"/>
      <c r="E18" s="315"/>
      <c r="F18" s="509"/>
    </row>
    <row r="19" spans="1:7" ht="15.75" customHeight="1" thickBot="1">
      <c r="A19" s="371" t="s">
        <v>5</v>
      </c>
      <c r="B19" s="78" t="s">
        <v>353</v>
      </c>
      <c r="C19" s="315">
        <f t="shared" ref="C19" si="3">SUM(C20:C30)</f>
        <v>0</v>
      </c>
      <c r="D19" s="315">
        <f>SUM(D20:D30)</f>
        <v>2751382</v>
      </c>
      <c r="E19" s="315">
        <f>SUM(E20:E30)</f>
        <v>46617</v>
      </c>
      <c r="F19" s="498">
        <f>E19/D19*100</f>
        <v>1.6943121674852857</v>
      </c>
    </row>
    <row r="20" spans="1:7" ht="15.75" customHeight="1">
      <c r="A20" s="146" t="s">
        <v>443</v>
      </c>
      <c r="B20" s="3" t="s">
        <v>66</v>
      </c>
      <c r="C20" s="25">
        <v>0</v>
      </c>
      <c r="D20" s="25">
        <v>0</v>
      </c>
      <c r="E20" s="25">
        <v>0</v>
      </c>
      <c r="F20" s="428">
        <v>0</v>
      </c>
    </row>
    <row r="21" spans="1:7" ht="15.75" customHeight="1">
      <c r="A21" s="146" t="s">
        <v>444</v>
      </c>
      <c r="B21" s="5" t="s">
        <v>67</v>
      </c>
      <c r="C21" s="25">
        <v>0</v>
      </c>
      <c r="D21" s="25">
        <v>2751382</v>
      </c>
      <c r="E21" s="25">
        <v>34000</v>
      </c>
      <c r="F21" s="428">
        <f t="shared" ref="F21" si="4">E21/D21*100</f>
        <v>1.2357426195272048</v>
      </c>
    </row>
    <row r="22" spans="1:7" ht="15.75" customHeight="1">
      <c r="A22" s="146" t="s">
        <v>445</v>
      </c>
      <c r="B22" s="5" t="s">
        <v>227</v>
      </c>
      <c r="C22" s="25">
        <v>0</v>
      </c>
      <c r="D22" s="25">
        <v>0</v>
      </c>
      <c r="E22" s="25">
        <v>10000</v>
      </c>
      <c r="F22" s="428">
        <v>0</v>
      </c>
    </row>
    <row r="23" spans="1:7" ht="15.75" customHeight="1">
      <c r="A23" s="146" t="s">
        <v>446</v>
      </c>
      <c r="B23" s="5" t="s">
        <v>69</v>
      </c>
      <c r="C23" s="25">
        <v>0</v>
      </c>
      <c r="D23" s="25">
        <v>0</v>
      </c>
      <c r="E23" s="25">
        <v>0</v>
      </c>
      <c r="F23" s="428">
        <v>0</v>
      </c>
    </row>
    <row r="24" spans="1:7" ht="15.75" customHeight="1">
      <c r="A24" s="146" t="s">
        <v>447</v>
      </c>
      <c r="B24" s="5" t="s">
        <v>14</v>
      </c>
      <c r="C24" s="25">
        <v>0</v>
      </c>
      <c r="D24" s="25">
        <v>0</v>
      </c>
      <c r="E24" s="25">
        <v>0</v>
      </c>
      <c r="F24" s="428">
        <v>0</v>
      </c>
      <c r="G24" s="292"/>
    </row>
    <row r="25" spans="1:7" ht="15.75" customHeight="1">
      <c r="A25" s="146" t="s">
        <v>448</v>
      </c>
      <c r="B25" s="5" t="s">
        <v>16</v>
      </c>
      <c r="C25" s="25">
        <v>0</v>
      </c>
      <c r="D25" s="25">
        <v>0</v>
      </c>
      <c r="E25" s="25">
        <v>0</v>
      </c>
      <c r="F25" s="428">
        <v>0</v>
      </c>
    </row>
    <row r="26" spans="1:7" s="292" customFormat="1" ht="15.75" customHeight="1">
      <c r="A26" s="146" t="s">
        <v>449</v>
      </c>
      <c r="B26" s="5" t="s">
        <v>313</v>
      </c>
      <c r="C26" s="25">
        <v>0</v>
      </c>
      <c r="D26" s="25">
        <v>0</v>
      </c>
      <c r="E26" s="25">
        <v>0</v>
      </c>
      <c r="F26" s="428">
        <v>0</v>
      </c>
    </row>
    <row r="27" spans="1:7" ht="15.75" customHeight="1">
      <c r="A27" s="146" t="s">
        <v>450</v>
      </c>
      <c r="B27" s="5" t="s">
        <v>228</v>
      </c>
      <c r="C27" s="25">
        <v>0</v>
      </c>
      <c r="D27" s="25">
        <v>0</v>
      </c>
      <c r="E27" s="25">
        <v>0</v>
      </c>
      <c r="F27" s="428">
        <v>0</v>
      </c>
    </row>
    <row r="28" spans="1:7" ht="15.75" customHeight="1">
      <c r="A28" s="146" t="s">
        <v>451</v>
      </c>
      <c r="B28" s="5" t="s">
        <v>70</v>
      </c>
      <c r="C28" s="25">
        <v>0</v>
      </c>
      <c r="D28" s="25">
        <v>0</v>
      </c>
      <c r="E28" s="25">
        <v>0</v>
      </c>
      <c r="F28" s="428">
        <v>0</v>
      </c>
    </row>
    <row r="29" spans="1:7" s="292" customFormat="1" ht="15.75" customHeight="1">
      <c r="A29" s="146" t="s">
        <v>452</v>
      </c>
      <c r="B29" s="88" t="s">
        <v>555</v>
      </c>
      <c r="C29" s="25">
        <v>0</v>
      </c>
      <c r="D29" s="25">
        <v>0</v>
      </c>
      <c r="E29" s="25">
        <v>0</v>
      </c>
      <c r="F29" s="428">
        <v>0</v>
      </c>
    </row>
    <row r="30" spans="1:7" ht="15.75" customHeight="1" thickBot="1">
      <c r="A30" s="146" t="s">
        <v>556</v>
      </c>
      <c r="B30" s="88" t="s">
        <v>19</v>
      </c>
      <c r="C30" s="25">
        <v>0</v>
      </c>
      <c r="D30" s="25">
        <v>0</v>
      </c>
      <c r="E30" s="25">
        <v>2617</v>
      </c>
      <c r="F30" s="428">
        <v>0</v>
      </c>
    </row>
    <row r="31" spans="1:7" ht="15.75" customHeight="1" thickBot="1">
      <c r="A31" s="371" t="s">
        <v>45</v>
      </c>
      <c r="B31" s="78" t="s">
        <v>27</v>
      </c>
      <c r="C31" s="377"/>
      <c r="D31" s="377"/>
      <c r="E31" s="377"/>
      <c r="F31" s="500"/>
    </row>
    <row r="32" spans="1:7" ht="15.75" customHeight="1" thickBot="1">
      <c r="A32" s="229" t="s">
        <v>1</v>
      </c>
      <c r="B32" s="392" t="s">
        <v>436</v>
      </c>
      <c r="C32" s="376">
        <f t="shared" ref="C32" si="5">C33</f>
        <v>0</v>
      </c>
      <c r="D32" s="376">
        <v>0</v>
      </c>
      <c r="E32" s="376">
        <v>0</v>
      </c>
      <c r="F32" s="510">
        <v>0</v>
      </c>
    </row>
    <row r="33" spans="1:7" ht="15.75" customHeight="1" thickBot="1">
      <c r="A33" s="371" t="s">
        <v>50</v>
      </c>
      <c r="B33" s="78" t="s">
        <v>466</v>
      </c>
      <c r="C33" s="315">
        <f t="shared" ref="C33" si="6">SUM(C34:C35)</f>
        <v>0</v>
      </c>
      <c r="D33" s="315">
        <f t="shared" ref="D33:E33" si="7">SUM(D34:D35)</f>
        <v>0</v>
      </c>
      <c r="E33" s="315">
        <f t="shared" si="7"/>
        <v>0</v>
      </c>
      <c r="F33" s="501"/>
    </row>
    <row r="34" spans="1:7" ht="15.75" customHeight="1">
      <c r="A34" s="146" t="s">
        <v>453</v>
      </c>
      <c r="B34" s="3" t="s">
        <v>314</v>
      </c>
      <c r="C34" s="25"/>
      <c r="D34" s="25"/>
      <c r="E34" s="25"/>
      <c r="F34" s="428"/>
    </row>
    <row r="35" spans="1:7" ht="15.75" customHeight="1">
      <c r="A35" s="145" t="s">
        <v>454</v>
      </c>
      <c r="B35" s="5" t="s">
        <v>317</v>
      </c>
      <c r="C35" s="41"/>
      <c r="D35" s="41"/>
      <c r="E35" s="41"/>
      <c r="F35" s="488"/>
    </row>
    <row r="36" spans="1:7" ht="15.75" customHeight="1">
      <c r="A36" s="221" t="s">
        <v>455</v>
      </c>
      <c r="B36" s="222" t="s">
        <v>318</v>
      </c>
      <c r="C36" s="32"/>
      <c r="D36" s="32"/>
      <c r="E36" s="32"/>
      <c r="F36" s="488"/>
    </row>
    <row r="37" spans="1:7" ht="15.75" customHeight="1" thickBot="1">
      <c r="A37" s="226" t="s">
        <v>472</v>
      </c>
      <c r="B37" s="372" t="s">
        <v>471</v>
      </c>
      <c r="C37" s="380"/>
      <c r="D37" s="380"/>
      <c r="E37" s="380"/>
      <c r="F37" s="502"/>
    </row>
    <row r="38" spans="1:7" ht="15.75" customHeight="1" thickBot="1">
      <c r="A38" s="371" t="s">
        <v>54</v>
      </c>
      <c r="B38" s="373" t="s">
        <v>436</v>
      </c>
      <c r="C38" s="33">
        <f t="shared" ref="C38" si="8">+C39+C40</f>
        <v>0</v>
      </c>
      <c r="D38" s="33">
        <v>0</v>
      </c>
      <c r="E38" s="33">
        <v>0</v>
      </c>
      <c r="F38" s="427">
        <v>0</v>
      </c>
    </row>
    <row r="39" spans="1:7" ht="15.75" customHeight="1">
      <c r="A39" s="146" t="s">
        <v>456</v>
      </c>
      <c r="B39" s="384" t="s">
        <v>22</v>
      </c>
      <c r="C39" s="25"/>
      <c r="D39" s="25"/>
      <c r="E39" s="25"/>
      <c r="F39" s="429"/>
    </row>
    <row r="40" spans="1:7" ht="15.75" customHeight="1">
      <c r="A40" s="145" t="s">
        <v>457</v>
      </c>
      <c r="B40" s="11" t="s">
        <v>24</v>
      </c>
      <c r="C40" s="363"/>
      <c r="D40" s="363"/>
      <c r="E40" s="363"/>
      <c r="F40" s="503"/>
    </row>
    <row r="41" spans="1:7" ht="15.75" customHeight="1" thickBot="1">
      <c r="A41" s="221" t="s">
        <v>458</v>
      </c>
      <c r="B41" s="385" t="s">
        <v>229</v>
      </c>
      <c r="C41" s="32"/>
      <c r="D41" s="32">
        <v>0</v>
      </c>
      <c r="E41" s="32">
        <v>0</v>
      </c>
      <c r="F41" s="478">
        <v>0</v>
      </c>
    </row>
    <row r="42" spans="1:7" ht="15.75" customHeight="1" thickBot="1">
      <c r="A42" s="371" t="s">
        <v>53</v>
      </c>
      <c r="B42" s="373" t="s">
        <v>319</v>
      </c>
      <c r="C42" s="315"/>
      <c r="D42" s="315">
        <v>0</v>
      </c>
      <c r="E42" s="315">
        <v>0</v>
      </c>
      <c r="F42" s="504">
        <v>0</v>
      </c>
      <c r="G42" s="292"/>
    </row>
    <row r="43" spans="1:7" ht="15.75" customHeight="1" thickBot="1">
      <c r="A43" s="386" t="s">
        <v>2</v>
      </c>
      <c r="B43" s="387" t="s">
        <v>467</v>
      </c>
      <c r="C43" s="388">
        <f t="shared" ref="C43" si="9">C32+C9</f>
        <v>0</v>
      </c>
      <c r="D43" s="388">
        <f>SUM(D9,D42)</f>
        <v>2751382</v>
      </c>
      <c r="E43" s="388">
        <f>(E32+E9+E42)</f>
        <v>46617</v>
      </c>
      <c r="F43" s="504">
        <f>E43/D43*100</f>
        <v>1.6943121674852857</v>
      </c>
    </row>
    <row r="44" spans="1:7" ht="15.75" customHeight="1" thickBot="1">
      <c r="A44" s="110" t="s">
        <v>12</v>
      </c>
      <c r="B44" s="373" t="s">
        <v>374</v>
      </c>
      <c r="C44" s="33">
        <f>SUM(C45:C47)</f>
        <v>69713828</v>
      </c>
      <c r="D44" s="33">
        <f>SUM(D45:D47)</f>
        <v>70359892</v>
      </c>
      <c r="E44" s="33">
        <f>SUM(E45:E47)</f>
        <v>70359892</v>
      </c>
      <c r="F44" s="427">
        <f>E44/D44*100</f>
        <v>100</v>
      </c>
    </row>
    <row r="45" spans="1:7" ht="15.75" customHeight="1">
      <c r="A45" s="146" t="s">
        <v>459</v>
      </c>
      <c r="B45" s="384" t="s">
        <v>155</v>
      </c>
      <c r="C45" s="25">
        <v>132758</v>
      </c>
      <c r="D45" s="25">
        <v>204857</v>
      </c>
      <c r="E45" s="25">
        <v>204857</v>
      </c>
      <c r="F45" s="428">
        <f>E45/D45*100</f>
        <v>100</v>
      </c>
    </row>
    <row r="46" spans="1:7" s="292" customFormat="1" ht="15.75" customHeight="1">
      <c r="A46" s="145" t="s">
        <v>15</v>
      </c>
      <c r="B46" s="11" t="s">
        <v>157</v>
      </c>
      <c r="C46" s="41"/>
      <c r="D46" s="41"/>
      <c r="E46" s="41"/>
      <c r="F46" s="505"/>
    </row>
    <row r="47" spans="1:7" s="292" customFormat="1" ht="15.75" customHeight="1" thickBot="1">
      <c r="A47" s="221" t="s">
        <v>17</v>
      </c>
      <c r="B47" s="88" t="s">
        <v>795</v>
      </c>
      <c r="C47" s="32">
        <v>69581070</v>
      </c>
      <c r="D47" s="32">
        <v>70155035</v>
      </c>
      <c r="E47" s="32">
        <v>70155035</v>
      </c>
      <c r="F47" s="488">
        <f>E47/D47*100</f>
        <v>100</v>
      </c>
    </row>
    <row r="48" spans="1:7" ht="15.75" customHeight="1" thickBot="1">
      <c r="A48" s="229" t="s">
        <v>20</v>
      </c>
      <c r="B48" s="374" t="s">
        <v>371</v>
      </c>
      <c r="C48" s="375">
        <f t="shared" ref="C48" si="10">C43+C44</f>
        <v>69713828</v>
      </c>
      <c r="D48" s="375">
        <f t="shared" ref="D48:E48" si="11">D43+D44</f>
        <v>73111274</v>
      </c>
      <c r="E48" s="375">
        <f t="shared" si="11"/>
        <v>70406509</v>
      </c>
      <c r="F48" s="506">
        <f>E48/D48*100</f>
        <v>96.30048164664727</v>
      </c>
      <c r="G48" s="227"/>
    </row>
    <row r="49" spans="1:6" ht="15.75" customHeight="1" thickBot="1">
      <c r="A49" s="141"/>
      <c r="B49" s="123"/>
      <c r="C49" s="124"/>
      <c r="D49" s="124"/>
      <c r="E49" s="124"/>
      <c r="F49" s="511"/>
    </row>
    <row r="50" spans="1:6" ht="15.75" customHeight="1" thickBot="1">
      <c r="A50" s="125"/>
      <c r="B50" s="140" t="s">
        <v>148</v>
      </c>
      <c r="C50" s="313"/>
      <c r="D50" s="313"/>
      <c r="E50" s="313"/>
      <c r="F50" s="486"/>
    </row>
    <row r="51" spans="1:6" ht="15.75" customHeight="1" thickBot="1">
      <c r="A51" s="110" t="s">
        <v>0</v>
      </c>
      <c r="B51" s="78" t="s">
        <v>473</v>
      </c>
      <c r="C51" s="33">
        <f t="shared" ref="C51" si="12">C52+C54+C56+C59</f>
        <v>69332828</v>
      </c>
      <c r="D51" s="33">
        <f>D52+D54+D56+D59</f>
        <v>72238274</v>
      </c>
      <c r="E51" s="33">
        <f>E52+E54+E56+E59</f>
        <v>69497770</v>
      </c>
      <c r="F51" s="427">
        <f>E51/D51*100</f>
        <v>96.206299170436992</v>
      </c>
    </row>
    <row r="52" spans="1:6" ht="15.75" customHeight="1">
      <c r="A52" s="145" t="s">
        <v>3</v>
      </c>
      <c r="B52" s="3" t="s">
        <v>242</v>
      </c>
      <c r="C52" s="314">
        <v>45306828</v>
      </c>
      <c r="D52" s="314">
        <v>44495303</v>
      </c>
      <c r="E52" s="314">
        <v>43842478</v>
      </c>
      <c r="F52" s="428">
        <f>E52/D52*100</f>
        <v>98.53282266669811</v>
      </c>
    </row>
    <row r="53" spans="1:6" s="292" customFormat="1" ht="15.75" customHeight="1">
      <c r="A53" s="145"/>
      <c r="B53" s="5" t="s">
        <v>321</v>
      </c>
      <c r="C53" s="25"/>
      <c r="D53" s="25"/>
      <c r="E53" s="25"/>
      <c r="F53" s="428"/>
    </row>
    <row r="54" spans="1:6" ht="15.75" customHeight="1">
      <c r="A54" s="145" t="s">
        <v>4</v>
      </c>
      <c r="B54" s="5" t="s">
        <v>89</v>
      </c>
      <c r="C54" s="25">
        <v>8700000</v>
      </c>
      <c r="D54" s="25">
        <v>8904509</v>
      </c>
      <c r="E54" s="25">
        <v>8883408</v>
      </c>
      <c r="F54" s="428">
        <f>E54/D54*100</f>
        <v>99.763030168199052</v>
      </c>
    </row>
    <row r="55" spans="1:6" s="292" customFormat="1" ht="15.75" customHeight="1">
      <c r="A55" s="145"/>
      <c r="B55" s="5" t="s">
        <v>321</v>
      </c>
      <c r="C55" s="25"/>
      <c r="D55" s="25"/>
      <c r="E55" s="25"/>
      <c r="F55" s="428"/>
    </row>
    <row r="56" spans="1:6" ht="15.75" customHeight="1">
      <c r="A56" s="145" t="s">
        <v>5</v>
      </c>
      <c r="B56" s="5" t="s">
        <v>243</v>
      </c>
      <c r="C56" s="25">
        <v>15326000</v>
      </c>
      <c r="D56" s="25">
        <v>18838462</v>
      </c>
      <c r="E56" s="25">
        <v>16771884</v>
      </c>
      <c r="F56" s="428">
        <f t="shared" ref="F56" si="13">E56/D56*100</f>
        <v>89.030006802041484</v>
      </c>
    </row>
    <row r="57" spans="1:6" s="292" customFormat="1" ht="15.75" customHeight="1">
      <c r="A57" s="145"/>
      <c r="B57" s="5" t="s">
        <v>321</v>
      </c>
      <c r="C57" s="25"/>
      <c r="D57" s="25"/>
      <c r="E57" s="25"/>
      <c r="F57" s="428"/>
    </row>
    <row r="58" spans="1:6" ht="15.75" customHeight="1">
      <c r="A58" s="145" t="s">
        <v>45</v>
      </c>
      <c r="B58" s="5" t="s">
        <v>127</v>
      </c>
      <c r="C58" s="25"/>
      <c r="D58" s="25"/>
      <c r="E58" s="25"/>
      <c r="F58" s="428"/>
    </row>
    <row r="59" spans="1:6" ht="15.75" customHeight="1">
      <c r="A59" s="145" t="s">
        <v>47</v>
      </c>
      <c r="B59" s="5" t="s">
        <v>91</v>
      </c>
      <c r="C59" s="25"/>
      <c r="D59" s="25"/>
      <c r="E59" s="25"/>
      <c r="F59" s="428"/>
    </row>
    <row r="60" spans="1:6" s="292" customFormat="1" ht="15.75" customHeight="1" thickBot="1">
      <c r="A60" s="225"/>
      <c r="B60" s="9" t="s">
        <v>128</v>
      </c>
      <c r="C60" s="25"/>
      <c r="D60" s="25"/>
      <c r="E60" s="25"/>
      <c r="F60" s="428"/>
    </row>
    <row r="61" spans="1:6" ht="15.75" customHeight="1" thickBot="1">
      <c r="A61" s="110" t="s">
        <v>1</v>
      </c>
      <c r="B61" s="78" t="s">
        <v>474</v>
      </c>
      <c r="C61" s="33">
        <f t="shared" ref="C61" si="14">SUM(C62:C64)</f>
        <v>381000</v>
      </c>
      <c r="D61" s="33">
        <f>SUM(D62:D64)</f>
        <v>873000</v>
      </c>
      <c r="E61" s="33">
        <f>SUM(E62:E64)</f>
        <v>858125</v>
      </c>
      <c r="F61" s="427">
        <f>E61/D61*100</f>
        <v>98.296105383734243</v>
      </c>
    </row>
    <row r="62" spans="1:6" ht="15.75" customHeight="1">
      <c r="A62" s="145" t="s">
        <v>50</v>
      </c>
      <c r="B62" s="3" t="s">
        <v>174</v>
      </c>
      <c r="C62" s="25">
        <v>381000</v>
      </c>
      <c r="D62" s="25">
        <v>873000</v>
      </c>
      <c r="E62" s="25">
        <v>858125</v>
      </c>
      <c r="F62" s="428">
        <f>E62/D62*100</f>
        <v>98.296105383734243</v>
      </c>
    </row>
    <row r="63" spans="1:6" ht="15.75" customHeight="1">
      <c r="A63" s="145" t="s">
        <v>54</v>
      </c>
      <c r="B63" s="5" t="s">
        <v>104</v>
      </c>
      <c r="C63" s="25">
        <v>0</v>
      </c>
      <c r="D63" s="25">
        <v>0</v>
      </c>
      <c r="E63" s="25">
        <v>0</v>
      </c>
      <c r="F63" s="499"/>
    </row>
    <row r="64" spans="1:6" ht="15.75" customHeight="1">
      <c r="A64" s="145" t="s">
        <v>53</v>
      </c>
      <c r="B64" s="5" t="s">
        <v>320</v>
      </c>
      <c r="C64" s="26"/>
      <c r="D64" s="26"/>
      <c r="E64" s="26"/>
      <c r="F64" s="507"/>
    </row>
    <row r="65" spans="1:7" ht="15.75" customHeight="1" thickBot="1">
      <c r="A65" s="145" t="s">
        <v>55</v>
      </c>
      <c r="B65" s="5" t="s">
        <v>321</v>
      </c>
      <c r="C65" s="26"/>
      <c r="D65" s="26"/>
      <c r="E65" s="26"/>
      <c r="F65" s="507"/>
    </row>
    <row r="66" spans="1:7" ht="15.75" customHeight="1" thickBot="1">
      <c r="A66" s="228" t="s">
        <v>2</v>
      </c>
      <c r="B66" s="231" t="s">
        <v>322</v>
      </c>
      <c r="C66" s="318">
        <f t="shared" ref="C66" si="15">+C51+C61</f>
        <v>69713828</v>
      </c>
      <c r="D66" s="318">
        <f>+D51+D61</f>
        <v>73111274</v>
      </c>
      <c r="E66" s="318">
        <f>+E51+E61</f>
        <v>70355895</v>
      </c>
      <c r="F66" s="430">
        <f>E66/D66*100</f>
        <v>96.231252925506411</v>
      </c>
      <c r="G66" s="227"/>
    </row>
    <row r="67" spans="1:7" ht="15.75" customHeight="1" thickBot="1">
      <c r="A67" s="151"/>
      <c r="B67" s="152"/>
      <c r="C67" s="153"/>
      <c r="D67" s="496">
        <v>0</v>
      </c>
      <c r="E67" s="496">
        <v>0</v>
      </c>
    </row>
    <row r="68" spans="1:7" ht="15.75" customHeight="1" thickBot="1">
      <c r="A68" s="142" t="s">
        <v>559</v>
      </c>
      <c r="B68" s="143"/>
      <c r="C68" s="365">
        <v>13</v>
      </c>
      <c r="D68" s="365">
        <v>13</v>
      </c>
      <c r="E68" s="365">
        <v>13</v>
      </c>
    </row>
    <row r="69" spans="1:7" ht="15.75" customHeight="1" thickBot="1">
      <c r="A69" s="142" t="s">
        <v>224</v>
      </c>
      <c r="B69" s="143"/>
      <c r="C69" s="364">
        <v>0</v>
      </c>
      <c r="D69" s="364">
        <v>0</v>
      </c>
      <c r="E69" s="364">
        <v>0</v>
      </c>
    </row>
    <row r="71" spans="1:7" s="234" customFormat="1">
      <c r="A71" s="304" t="s">
        <v>536</v>
      </c>
      <c r="B71" s="304"/>
      <c r="C71" s="292"/>
      <c r="D71" s="292"/>
      <c r="E71" s="292"/>
    </row>
    <row r="72" spans="1:7" s="292" customFormat="1" ht="27.75" customHeight="1">
      <c r="A72" s="1487" t="s">
        <v>858</v>
      </c>
      <c r="B72" s="1487"/>
      <c r="C72" s="1487"/>
      <c r="D72" s="1487"/>
      <c r="E72" s="1487"/>
      <c r="F72" s="1487"/>
    </row>
    <row r="73" spans="1:7" ht="16.5" thickBot="1">
      <c r="A73" s="246"/>
      <c r="B73" s="246"/>
      <c r="C73" s="1312" t="s">
        <v>999</v>
      </c>
      <c r="D73" s="1312"/>
      <c r="E73" s="1312"/>
      <c r="F73" s="1312"/>
    </row>
    <row r="74" spans="1:7" ht="27">
      <c r="A74" s="329" t="s">
        <v>311</v>
      </c>
      <c r="B74" s="130" t="s">
        <v>788</v>
      </c>
      <c r="C74" s="331"/>
      <c r="D74" s="331"/>
      <c r="E74" s="331"/>
      <c r="F74" s="307" t="s">
        <v>325</v>
      </c>
    </row>
    <row r="75" spans="1:7" ht="18.75" thickBot="1">
      <c r="A75" s="330" t="s">
        <v>305</v>
      </c>
      <c r="B75" s="131" t="s">
        <v>323</v>
      </c>
      <c r="C75" s="332"/>
      <c r="D75" s="332"/>
      <c r="E75" s="332"/>
      <c r="F75" s="149" t="s">
        <v>312</v>
      </c>
    </row>
    <row r="76" spans="1:7" ht="15.75" thickBot="1">
      <c r="A76" s="133"/>
      <c r="B76" s="133"/>
      <c r="C76" s="134"/>
      <c r="D76" s="134"/>
      <c r="E76" s="134"/>
      <c r="F76" s="134" t="s">
        <v>859</v>
      </c>
    </row>
    <row r="77" spans="1:7" ht="23.25" customHeight="1" thickBot="1">
      <c r="A77" s="125" t="s">
        <v>308</v>
      </c>
      <c r="B77" s="913" t="s">
        <v>309</v>
      </c>
      <c r="C77" s="913" t="s">
        <v>853</v>
      </c>
      <c r="D77" s="913" t="s">
        <v>854</v>
      </c>
      <c r="E77" s="913" t="s">
        <v>855</v>
      </c>
      <c r="F77" s="308" t="s">
        <v>557</v>
      </c>
    </row>
    <row r="78" spans="1:7" ht="15.75" customHeight="1" thickBot="1">
      <c r="A78" s="110">
        <v>1</v>
      </c>
      <c r="B78" s="111">
        <v>2</v>
      </c>
      <c r="C78" s="111">
        <v>3</v>
      </c>
      <c r="D78" s="111">
        <v>4</v>
      </c>
      <c r="E78" s="140">
        <v>5</v>
      </c>
      <c r="F78" s="309">
        <v>6</v>
      </c>
    </row>
    <row r="79" spans="1:7" ht="15.75" customHeight="1" thickBot="1">
      <c r="A79" s="390" t="s">
        <v>0</v>
      </c>
      <c r="B79" s="391" t="s">
        <v>353</v>
      </c>
      <c r="C79" s="351">
        <f t="shared" ref="C79" si="16">C80+C88+C89+C101</f>
        <v>0</v>
      </c>
      <c r="D79" s="351">
        <f>D80+D88+D89+D101</f>
        <v>2751382</v>
      </c>
      <c r="E79" s="351">
        <f>E80+E88+E89+E101</f>
        <v>46617</v>
      </c>
      <c r="F79" s="425">
        <f>E79/D79*100</f>
        <v>1.6943121674852857</v>
      </c>
    </row>
    <row r="80" spans="1:7" ht="15.75" customHeight="1" thickBot="1">
      <c r="A80" s="371" t="s">
        <v>3</v>
      </c>
      <c r="B80" s="370" t="s">
        <v>437</v>
      </c>
      <c r="C80" s="325">
        <f t="shared" ref="C80" si="17">SUM(C81:C83)</f>
        <v>0</v>
      </c>
      <c r="D80" s="325">
        <f t="shared" ref="D80:E80" si="18">SUM(D81:D83)</f>
        <v>0</v>
      </c>
      <c r="E80" s="325">
        <f t="shared" si="18"/>
        <v>0</v>
      </c>
      <c r="F80" s="427">
        <v>0</v>
      </c>
    </row>
    <row r="81" spans="1:6" ht="15.75" customHeight="1">
      <c r="A81" s="146" t="s">
        <v>438</v>
      </c>
      <c r="B81" s="3" t="s">
        <v>51</v>
      </c>
      <c r="C81" s="26"/>
      <c r="D81" s="26"/>
      <c r="E81" s="26"/>
      <c r="F81" s="507"/>
    </row>
    <row r="82" spans="1:6" ht="15.75" customHeight="1">
      <c r="A82" s="146" t="s">
        <v>439</v>
      </c>
      <c r="B82" s="5" t="s">
        <v>314</v>
      </c>
      <c r="C82" s="26"/>
      <c r="D82" s="26"/>
      <c r="E82" s="26"/>
      <c r="F82" s="507"/>
    </row>
    <row r="83" spans="1:6" ht="15.75" customHeight="1">
      <c r="A83" s="146" t="s">
        <v>440</v>
      </c>
      <c r="B83" s="5" t="s">
        <v>315</v>
      </c>
      <c r="C83" s="26"/>
      <c r="D83" s="26"/>
      <c r="E83" s="26"/>
      <c r="F83" s="499"/>
    </row>
    <row r="84" spans="1:6" ht="15.75" customHeight="1">
      <c r="A84" s="146" t="s">
        <v>441</v>
      </c>
      <c r="B84" s="88" t="s">
        <v>316</v>
      </c>
      <c r="C84" s="26"/>
      <c r="D84" s="26"/>
      <c r="E84" s="26"/>
      <c r="F84" s="499"/>
    </row>
    <row r="85" spans="1:6" ht="15.75" customHeight="1">
      <c r="A85" s="146" t="s">
        <v>442</v>
      </c>
      <c r="B85" s="372" t="s">
        <v>435</v>
      </c>
      <c r="C85" s="26"/>
      <c r="D85" s="26"/>
      <c r="E85" s="26"/>
      <c r="F85" s="499"/>
    </row>
    <row r="86" spans="1:6" ht="15.75" customHeight="1">
      <c r="A86" s="225" t="s">
        <v>470</v>
      </c>
      <c r="B86" s="372" t="s">
        <v>471</v>
      </c>
      <c r="C86" s="32"/>
      <c r="D86" s="32"/>
      <c r="E86" s="32"/>
      <c r="F86" s="488"/>
    </row>
    <row r="87" spans="1:6" ht="15.75" customHeight="1" thickBot="1">
      <c r="A87" s="226" t="s">
        <v>475</v>
      </c>
      <c r="B87" s="395" t="s">
        <v>476</v>
      </c>
      <c r="C87" s="172"/>
      <c r="D87" s="172"/>
      <c r="E87" s="172"/>
      <c r="F87" s="508"/>
    </row>
    <row r="88" spans="1:6" ht="15.75" customHeight="1" thickBot="1">
      <c r="A88" s="371" t="s">
        <v>4</v>
      </c>
      <c r="B88" s="78" t="s">
        <v>152</v>
      </c>
      <c r="C88" s="315"/>
      <c r="D88" s="315"/>
      <c r="E88" s="315"/>
      <c r="F88" s="509"/>
    </row>
    <row r="89" spans="1:6" ht="15.75" customHeight="1" thickBot="1">
      <c r="A89" s="371" t="s">
        <v>5</v>
      </c>
      <c r="B89" s="78" t="s">
        <v>353</v>
      </c>
      <c r="C89" s="315">
        <f t="shared" ref="C89" si="19">SUM(C90:C100)</f>
        <v>0</v>
      </c>
      <c r="D89" s="315">
        <f>SUM(D90:D100)</f>
        <v>2751382</v>
      </c>
      <c r="E89" s="315">
        <f>SUM(E90:E100)</f>
        <v>46617</v>
      </c>
      <c r="F89" s="498">
        <f>E89/D89*100</f>
        <v>1.6943121674852857</v>
      </c>
    </row>
    <row r="90" spans="1:6" ht="15.75" customHeight="1">
      <c r="A90" s="146" t="s">
        <v>443</v>
      </c>
      <c r="B90" s="3" t="s">
        <v>66</v>
      </c>
      <c r="C90" s="25">
        <v>0</v>
      </c>
      <c r="D90" s="25">
        <v>0</v>
      </c>
      <c r="E90" s="25">
        <v>0</v>
      </c>
      <c r="F90" s="428">
        <v>0</v>
      </c>
    </row>
    <row r="91" spans="1:6" ht="15.75" customHeight="1">
      <c r="A91" s="146" t="s">
        <v>444</v>
      </c>
      <c r="B91" s="5" t="s">
        <v>67</v>
      </c>
      <c r="C91" s="25">
        <v>0</v>
      </c>
      <c r="D91" s="25">
        <v>2751382</v>
      </c>
      <c r="E91" s="25">
        <v>34000</v>
      </c>
      <c r="F91" s="428">
        <f t="shared" ref="F91" si="20">E91/D91*100</f>
        <v>1.2357426195272048</v>
      </c>
    </row>
    <row r="92" spans="1:6" ht="15.75" customHeight="1">
      <c r="A92" s="146" t="s">
        <v>445</v>
      </c>
      <c r="B92" s="5" t="s">
        <v>227</v>
      </c>
      <c r="C92" s="25">
        <v>0</v>
      </c>
      <c r="D92" s="25">
        <v>0</v>
      </c>
      <c r="E92" s="25">
        <v>10000</v>
      </c>
      <c r="F92" s="428">
        <v>0</v>
      </c>
    </row>
    <row r="93" spans="1:6" ht="15.75" customHeight="1">
      <c r="A93" s="146" t="s">
        <v>446</v>
      </c>
      <c r="B93" s="5" t="s">
        <v>69</v>
      </c>
      <c r="C93" s="25">
        <v>0</v>
      </c>
      <c r="D93" s="25">
        <v>0</v>
      </c>
      <c r="E93" s="25">
        <v>0</v>
      </c>
      <c r="F93" s="428">
        <v>0</v>
      </c>
    </row>
    <row r="94" spans="1:6" ht="15.75" customHeight="1">
      <c r="A94" s="146" t="s">
        <v>447</v>
      </c>
      <c r="B94" s="5" t="s">
        <v>14</v>
      </c>
      <c r="C94" s="25">
        <v>0</v>
      </c>
      <c r="D94" s="25">
        <v>0</v>
      </c>
      <c r="E94" s="25">
        <v>0</v>
      </c>
      <c r="F94" s="428">
        <v>0</v>
      </c>
    </row>
    <row r="95" spans="1:6" ht="15.75" customHeight="1">
      <c r="A95" s="146" t="s">
        <v>448</v>
      </c>
      <c r="B95" s="5" t="s">
        <v>16</v>
      </c>
      <c r="C95" s="25">
        <v>0</v>
      </c>
      <c r="D95" s="25">
        <v>0</v>
      </c>
      <c r="E95" s="25">
        <v>0</v>
      </c>
      <c r="F95" s="428">
        <v>0</v>
      </c>
    </row>
    <row r="96" spans="1:6" ht="15.75" customHeight="1">
      <c r="A96" s="146" t="s">
        <v>449</v>
      </c>
      <c r="B96" s="5" t="s">
        <v>313</v>
      </c>
      <c r="C96" s="25">
        <v>0</v>
      </c>
      <c r="D96" s="25">
        <v>0</v>
      </c>
      <c r="E96" s="25">
        <v>0</v>
      </c>
      <c r="F96" s="428">
        <v>0</v>
      </c>
    </row>
    <row r="97" spans="1:6" ht="15.75" customHeight="1">
      <c r="A97" s="146" t="s">
        <v>450</v>
      </c>
      <c r="B97" s="5" t="s">
        <v>228</v>
      </c>
      <c r="C97" s="25">
        <v>0</v>
      </c>
      <c r="D97" s="25">
        <v>0</v>
      </c>
      <c r="E97" s="25">
        <v>0</v>
      </c>
      <c r="F97" s="428">
        <v>0</v>
      </c>
    </row>
    <row r="98" spans="1:6" ht="15.75" customHeight="1">
      <c r="A98" s="146" t="s">
        <v>451</v>
      </c>
      <c r="B98" s="5" t="s">
        <v>70</v>
      </c>
      <c r="C98" s="25">
        <v>0</v>
      </c>
      <c r="D98" s="25">
        <v>0</v>
      </c>
      <c r="E98" s="25">
        <v>0</v>
      </c>
      <c r="F98" s="428">
        <v>0</v>
      </c>
    </row>
    <row r="99" spans="1:6" ht="15.75" customHeight="1">
      <c r="A99" s="146" t="s">
        <v>452</v>
      </c>
      <c r="B99" s="88" t="s">
        <v>555</v>
      </c>
      <c r="C99" s="25">
        <v>0</v>
      </c>
      <c r="D99" s="25">
        <v>0</v>
      </c>
      <c r="E99" s="25">
        <v>0</v>
      </c>
      <c r="F99" s="428">
        <v>0</v>
      </c>
    </row>
    <row r="100" spans="1:6" ht="15.75" customHeight="1" thickBot="1">
      <c r="A100" s="146" t="s">
        <v>556</v>
      </c>
      <c r="B100" s="88" t="s">
        <v>19</v>
      </c>
      <c r="C100" s="25">
        <v>0</v>
      </c>
      <c r="D100" s="25">
        <v>0</v>
      </c>
      <c r="E100" s="25">
        <v>2617</v>
      </c>
      <c r="F100" s="428">
        <v>0</v>
      </c>
    </row>
    <row r="101" spans="1:6" ht="15.75" customHeight="1" thickBot="1">
      <c r="A101" s="371" t="s">
        <v>45</v>
      </c>
      <c r="B101" s="78" t="s">
        <v>27</v>
      </c>
      <c r="C101" s="377"/>
      <c r="D101" s="377"/>
      <c r="E101" s="377"/>
      <c r="F101" s="500"/>
    </row>
    <row r="102" spans="1:6" ht="15.75" customHeight="1" thickBot="1">
      <c r="A102" s="229" t="s">
        <v>1</v>
      </c>
      <c r="B102" s="392" t="s">
        <v>436</v>
      </c>
      <c r="C102" s="376">
        <f t="shared" ref="C102" si="21">C103</f>
        <v>0</v>
      </c>
      <c r="D102" s="376">
        <v>0</v>
      </c>
      <c r="E102" s="376">
        <v>0</v>
      </c>
      <c r="F102" s="510">
        <v>0</v>
      </c>
    </row>
    <row r="103" spans="1:6" ht="15.75" customHeight="1" thickBot="1">
      <c r="A103" s="371" t="s">
        <v>50</v>
      </c>
      <c r="B103" s="78" t="s">
        <v>466</v>
      </c>
      <c r="C103" s="315">
        <f t="shared" ref="C103" si="22">SUM(C104:C105)</f>
        <v>0</v>
      </c>
      <c r="D103" s="315">
        <f t="shared" ref="D103:E103" si="23">SUM(D104:D105)</f>
        <v>0</v>
      </c>
      <c r="E103" s="315">
        <f t="shared" si="23"/>
        <v>0</v>
      </c>
      <c r="F103" s="501"/>
    </row>
    <row r="104" spans="1:6" ht="15.75" customHeight="1">
      <c r="A104" s="146" t="s">
        <v>453</v>
      </c>
      <c r="B104" s="3" t="s">
        <v>314</v>
      </c>
      <c r="C104" s="25"/>
      <c r="D104" s="25"/>
      <c r="E104" s="25"/>
      <c r="F104" s="428"/>
    </row>
    <row r="105" spans="1:6" ht="15.75" customHeight="1">
      <c r="A105" s="145" t="s">
        <v>454</v>
      </c>
      <c r="B105" s="5" t="s">
        <v>317</v>
      </c>
      <c r="C105" s="41"/>
      <c r="D105" s="41"/>
      <c r="E105" s="41"/>
      <c r="F105" s="488"/>
    </row>
    <row r="106" spans="1:6" ht="15.75" customHeight="1">
      <c r="A106" s="221" t="s">
        <v>455</v>
      </c>
      <c r="B106" s="222" t="s">
        <v>318</v>
      </c>
      <c r="C106" s="32"/>
      <c r="D106" s="32"/>
      <c r="E106" s="32"/>
      <c r="F106" s="488"/>
    </row>
    <row r="107" spans="1:6" ht="15.75" customHeight="1" thickBot="1">
      <c r="A107" s="226" t="s">
        <v>472</v>
      </c>
      <c r="B107" s="372" t="s">
        <v>471</v>
      </c>
      <c r="C107" s="380"/>
      <c r="D107" s="380"/>
      <c r="E107" s="380"/>
      <c r="F107" s="502"/>
    </row>
    <row r="108" spans="1:6" ht="15.75" customHeight="1" thickBot="1">
      <c r="A108" s="371" t="s">
        <v>54</v>
      </c>
      <c r="B108" s="373" t="s">
        <v>436</v>
      </c>
      <c r="C108" s="33">
        <f t="shared" ref="C108" si="24">+C109+C110</f>
        <v>0</v>
      </c>
      <c r="D108" s="33">
        <v>0</v>
      </c>
      <c r="E108" s="33">
        <v>0</v>
      </c>
      <c r="F108" s="427">
        <v>0</v>
      </c>
    </row>
    <row r="109" spans="1:6" ht="15.75" customHeight="1">
      <c r="A109" s="146" t="s">
        <v>456</v>
      </c>
      <c r="B109" s="384" t="s">
        <v>22</v>
      </c>
      <c r="C109" s="25"/>
      <c r="D109" s="25"/>
      <c r="E109" s="25"/>
      <c r="F109" s="429"/>
    </row>
    <row r="110" spans="1:6" ht="15.75" customHeight="1">
      <c r="A110" s="145" t="s">
        <v>457</v>
      </c>
      <c r="B110" s="11" t="s">
        <v>24</v>
      </c>
      <c r="C110" s="363"/>
      <c r="D110" s="363"/>
      <c r="E110" s="363"/>
      <c r="F110" s="503"/>
    </row>
    <row r="111" spans="1:6" ht="15.75" customHeight="1" thickBot="1">
      <c r="A111" s="221" t="s">
        <v>458</v>
      </c>
      <c r="B111" s="385" t="s">
        <v>229</v>
      </c>
      <c r="C111" s="32"/>
      <c r="D111" s="32">
        <v>0</v>
      </c>
      <c r="E111" s="32">
        <v>0</v>
      </c>
      <c r="F111" s="478">
        <v>0</v>
      </c>
    </row>
    <row r="112" spans="1:6" s="292" customFormat="1" ht="15.75" customHeight="1" thickBot="1">
      <c r="A112" s="371" t="s">
        <v>53</v>
      </c>
      <c r="B112" s="373" t="s">
        <v>319</v>
      </c>
      <c r="C112" s="315"/>
      <c r="D112" s="315">
        <v>0</v>
      </c>
      <c r="E112" s="315">
        <v>0</v>
      </c>
      <c r="F112" s="504">
        <v>0</v>
      </c>
    </row>
    <row r="113" spans="1:6" ht="15.75" customHeight="1" thickBot="1">
      <c r="A113" s="386" t="s">
        <v>2</v>
      </c>
      <c r="B113" s="387" t="s">
        <v>467</v>
      </c>
      <c r="C113" s="388">
        <f t="shared" ref="C113" si="25">C102+C79</f>
        <v>0</v>
      </c>
      <c r="D113" s="388">
        <f>SUM(D79,D112)</f>
        <v>2751382</v>
      </c>
      <c r="E113" s="388">
        <f>(E102+E79+E112)</f>
        <v>46617</v>
      </c>
      <c r="F113" s="504">
        <f>E113/D113*100</f>
        <v>1.6943121674852857</v>
      </c>
    </row>
    <row r="114" spans="1:6" s="292" customFormat="1" ht="15.75" customHeight="1" thickBot="1">
      <c r="A114" s="110" t="s">
        <v>12</v>
      </c>
      <c r="B114" s="373" t="s">
        <v>374</v>
      </c>
      <c r="C114" s="33">
        <f>SUM(C115:C117)</f>
        <v>69713828</v>
      </c>
      <c r="D114" s="33">
        <f>SUM(D115:D117)</f>
        <v>70359892</v>
      </c>
      <c r="E114" s="33">
        <f>SUM(E115:E117)</f>
        <v>70359892</v>
      </c>
      <c r="F114" s="427">
        <f>E114/D114*100</f>
        <v>100</v>
      </c>
    </row>
    <row r="115" spans="1:6" s="292" customFormat="1" ht="15.75" customHeight="1">
      <c r="A115" s="146" t="s">
        <v>459</v>
      </c>
      <c r="B115" s="384" t="s">
        <v>155</v>
      </c>
      <c r="C115" s="25">
        <v>132758</v>
      </c>
      <c r="D115" s="25">
        <v>204857</v>
      </c>
      <c r="E115" s="25">
        <v>204857</v>
      </c>
      <c r="F115" s="428">
        <f>E115/D115*100</f>
        <v>100</v>
      </c>
    </row>
    <row r="116" spans="1:6" s="292" customFormat="1" ht="15.75" customHeight="1">
      <c r="A116" s="145" t="s">
        <v>15</v>
      </c>
      <c r="B116" s="11" t="s">
        <v>157</v>
      </c>
      <c r="C116" s="41"/>
      <c r="D116" s="41"/>
      <c r="E116" s="41"/>
      <c r="F116" s="505"/>
    </row>
    <row r="117" spans="1:6" ht="15.75" customHeight="1" thickBot="1">
      <c r="A117" s="221" t="s">
        <v>17</v>
      </c>
      <c r="B117" s="88" t="s">
        <v>795</v>
      </c>
      <c r="C117" s="32">
        <v>69581070</v>
      </c>
      <c r="D117" s="32">
        <v>70155035</v>
      </c>
      <c r="E117" s="32">
        <v>70155035</v>
      </c>
      <c r="F117" s="488">
        <f>E117/D117*100</f>
        <v>100</v>
      </c>
    </row>
    <row r="118" spans="1:6" ht="15.75" customHeight="1" thickBot="1">
      <c r="A118" s="229" t="s">
        <v>20</v>
      </c>
      <c r="B118" s="374" t="s">
        <v>371</v>
      </c>
      <c r="C118" s="375">
        <f t="shared" ref="C118:E118" si="26">C113+C114</f>
        <v>69713828</v>
      </c>
      <c r="D118" s="375">
        <f t="shared" si="26"/>
        <v>73111274</v>
      </c>
      <c r="E118" s="375">
        <f t="shared" si="26"/>
        <v>70406509</v>
      </c>
      <c r="F118" s="506">
        <f>E118/D118*100</f>
        <v>96.30048164664727</v>
      </c>
    </row>
    <row r="119" spans="1:6" ht="15.75" customHeight="1" thickBot="1">
      <c r="A119" s="141"/>
      <c r="B119" s="123"/>
      <c r="C119" s="124"/>
      <c r="D119" s="124"/>
      <c r="E119" s="124"/>
      <c r="F119" s="511"/>
    </row>
    <row r="120" spans="1:6" ht="15.75" customHeight="1" thickBot="1">
      <c r="A120" s="125"/>
      <c r="B120" s="140" t="s">
        <v>148</v>
      </c>
      <c r="C120" s="313"/>
      <c r="D120" s="313"/>
      <c r="E120" s="313"/>
      <c r="F120" s="486"/>
    </row>
    <row r="121" spans="1:6" ht="15.75" customHeight="1" thickBot="1">
      <c r="A121" s="110" t="s">
        <v>0</v>
      </c>
      <c r="B121" s="78" t="s">
        <v>473</v>
      </c>
      <c r="C121" s="33">
        <f t="shared" ref="C121" si="27">C122+C124+C126+C129</f>
        <v>69332828</v>
      </c>
      <c r="D121" s="33">
        <f>D122+D124+D126+D129</f>
        <v>72238274</v>
      </c>
      <c r="E121" s="33">
        <f>E122+E124+E126+E129</f>
        <v>69497770</v>
      </c>
      <c r="F121" s="427">
        <f>E121/D121*100</f>
        <v>96.206299170436992</v>
      </c>
    </row>
    <row r="122" spans="1:6" ht="15.75" customHeight="1">
      <c r="A122" s="145" t="s">
        <v>3</v>
      </c>
      <c r="B122" s="3" t="s">
        <v>242</v>
      </c>
      <c r="C122" s="314">
        <v>45306828</v>
      </c>
      <c r="D122" s="314">
        <v>44495303</v>
      </c>
      <c r="E122" s="314">
        <v>43842478</v>
      </c>
      <c r="F122" s="428">
        <f>E122/D122*100</f>
        <v>98.53282266669811</v>
      </c>
    </row>
    <row r="123" spans="1:6" ht="15.75" customHeight="1">
      <c r="A123" s="145"/>
      <c r="B123" s="5" t="s">
        <v>321</v>
      </c>
      <c r="C123" s="25"/>
      <c r="D123" s="25"/>
      <c r="E123" s="25"/>
      <c r="F123" s="428"/>
    </row>
    <row r="124" spans="1:6" ht="15.75" customHeight="1">
      <c r="A124" s="145" t="s">
        <v>4</v>
      </c>
      <c r="B124" s="5" t="s">
        <v>89</v>
      </c>
      <c r="C124" s="25">
        <v>8700000</v>
      </c>
      <c r="D124" s="25">
        <v>8904509</v>
      </c>
      <c r="E124" s="25">
        <v>8883408</v>
      </c>
      <c r="F124" s="428">
        <f>E124/D124*100</f>
        <v>99.763030168199052</v>
      </c>
    </row>
    <row r="125" spans="1:6" ht="15.75" customHeight="1">
      <c r="A125" s="145"/>
      <c r="B125" s="5" t="s">
        <v>321</v>
      </c>
      <c r="C125" s="25"/>
      <c r="D125" s="25"/>
      <c r="E125" s="25"/>
      <c r="F125" s="428"/>
    </row>
    <row r="126" spans="1:6" ht="15.75" customHeight="1">
      <c r="A126" s="145" t="s">
        <v>5</v>
      </c>
      <c r="B126" s="5" t="s">
        <v>243</v>
      </c>
      <c r="C126" s="25">
        <v>15326000</v>
      </c>
      <c r="D126" s="25">
        <v>18838462</v>
      </c>
      <c r="E126" s="25">
        <v>16771884</v>
      </c>
      <c r="F126" s="428">
        <f t="shared" ref="F126" si="28">E126/D126*100</f>
        <v>89.030006802041484</v>
      </c>
    </row>
    <row r="127" spans="1:6" ht="15.75" customHeight="1">
      <c r="A127" s="145"/>
      <c r="B127" s="5" t="s">
        <v>321</v>
      </c>
      <c r="C127" s="25"/>
      <c r="D127" s="25"/>
      <c r="E127" s="25"/>
      <c r="F127" s="428"/>
    </row>
    <row r="128" spans="1:6" ht="15.75" customHeight="1">
      <c r="A128" s="145" t="s">
        <v>45</v>
      </c>
      <c r="B128" s="5" t="s">
        <v>127</v>
      </c>
      <c r="C128" s="25"/>
      <c r="D128" s="25"/>
      <c r="E128" s="25"/>
      <c r="F128" s="428"/>
    </row>
    <row r="129" spans="1:7" ht="15.75" customHeight="1">
      <c r="A129" s="145" t="s">
        <v>47</v>
      </c>
      <c r="B129" s="5" t="s">
        <v>91</v>
      </c>
      <c r="C129" s="25"/>
      <c r="D129" s="25"/>
      <c r="E129" s="25"/>
      <c r="F129" s="428"/>
    </row>
    <row r="130" spans="1:7" ht="15.75" customHeight="1" thickBot="1">
      <c r="A130" s="225"/>
      <c r="B130" s="9" t="s">
        <v>128</v>
      </c>
      <c r="C130" s="25"/>
      <c r="D130" s="25"/>
      <c r="E130" s="25"/>
      <c r="F130" s="428"/>
    </row>
    <row r="131" spans="1:7" ht="15.75" customHeight="1" thickBot="1">
      <c r="A131" s="110" t="s">
        <v>1</v>
      </c>
      <c r="B131" s="78" t="s">
        <v>474</v>
      </c>
      <c r="C131" s="33">
        <f t="shared" ref="C131" si="29">SUM(C132:C134)</f>
        <v>381000</v>
      </c>
      <c r="D131" s="33">
        <f>SUM(D132:D134)</f>
        <v>873000</v>
      </c>
      <c r="E131" s="33">
        <f>SUM(E132:E134)</f>
        <v>858125</v>
      </c>
      <c r="F131" s="427">
        <f>E131/D131*100</f>
        <v>98.296105383734243</v>
      </c>
    </row>
    <row r="132" spans="1:7" ht="15.75" customHeight="1">
      <c r="A132" s="145" t="s">
        <v>50</v>
      </c>
      <c r="B132" s="3" t="s">
        <v>174</v>
      </c>
      <c r="C132" s="25">
        <v>381000</v>
      </c>
      <c r="D132" s="25">
        <v>873000</v>
      </c>
      <c r="E132" s="25">
        <v>858125</v>
      </c>
      <c r="F132" s="428">
        <f>E132/D132*100</f>
        <v>98.296105383734243</v>
      </c>
    </row>
    <row r="133" spans="1:7" ht="15.75" customHeight="1">
      <c r="A133" s="145" t="s">
        <v>54</v>
      </c>
      <c r="B133" s="5" t="s">
        <v>104</v>
      </c>
      <c r="C133" s="25">
        <v>0</v>
      </c>
      <c r="D133" s="25">
        <v>0</v>
      </c>
      <c r="E133" s="25">
        <v>0</v>
      </c>
      <c r="F133" s="499"/>
    </row>
    <row r="134" spans="1:7" s="292" customFormat="1" ht="28.5" customHeight="1">
      <c r="A134" s="145" t="s">
        <v>53</v>
      </c>
      <c r="B134" s="5" t="s">
        <v>320</v>
      </c>
      <c r="C134" s="26"/>
      <c r="D134" s="26"/>
      <c r="E134" s="26"/>
      <c r="F134" s="507"/>
    </row>
    <row r="135" spans="1:7" ht="24" customHeight="1" thickBot="1">
      <c r="A135" s="145" t="s">
        <v>55</v>
      </c>
      <c r="B135" s="5" t="s">
        <v>321</v>
      </c>
      <c r="C135" s="26"/>
      <c r="D135" s="26"/>
      <c r="E135" s="26"/>
      <c r="F135" s="507"/>
      <c r="G135" s="887"/>
    </row>
    <row r="136" spans="1:7" ht="15.75" thickBot="1">
      <c r="A136" s="228" t="s">
        <v>2</v>
      </c>
      <c r="B136" s="231" t="s">
        <v>322</v>
      </c>
      <c r="C136" s="318">
        <f t="shared" ref="C136" si="30">+C121+C131</f>
        <v>69713828</v>
      </c>
      <c r="D136" s="318">
        <f>+D121+D131</f>
        <v>73111274</v>
      </c>
      <c r="E136" s="318">
        <f>+E121+E131</f>
        <v>70355895</v>
      </c>
      <c r="F136" s="430">
        <f>E136/D136*100</f>
        <v>96.231252925506411</v>
      </c>
    </row>
    <row r="137" spans="1:7" ht="15.75" thickBot="1">
      <c r="A137" s="151"/>
      <c r="B137" s="152"/>
      <c r="C137" s="153"/>
      <c r="D137" s="496">
        <v>0</v>
      </c>
      <c r="E137" s="496">
        <v>0</v>
      </c>
      <c r="F137" s="292"/>
    </row>
    <row r="138" spans="1:7" ht="30" customHeight="1" thickBot="1">
      <c r="A138" s="142" t="s">
        <v>852</v>
      </c>
      <c r="B138" s="143"/>
      <c r="C138" s="365">
        <v>12</v>
      </c>
      <c r="D138" s="365">
        <v>13</v>
      </c>
      <c r="E138" s="365">
        <v>13</v>
      </c>
      <c r="F138" s="292"/>
    </row>
    <row r="139" spans="1:7" ht="41.25" customHeight="1" thickBot="1">
      <c r="A139" s="142" t="s">
        <v>224</v>
      </c>
      <c r="B139" s="143"/>
      <c r="C139" s="364">
        <v>0</v>
      </c>
      <c r="D139" s="364">
        <v>0</v>
      </c>
      <c r="E139" s="364">
        <v>0</v>
      </c>
      <c r="F139" s="292"/>
    </row>
    <row r="140" spans="1:7" ht="15.75" customHeight="1">
      <c r="A140" s="329" t="s">
        <v>311</v>
      </c>
      <c r="B140" s="130" t="s">
        <v>788</v>
      </c>
      <c r="C140" s="331"/>
      <c r="D140" s="331"/>
      <c r="E140" s="331"/>
      <c r="F140" s="307" t="s">
        <v>325</v>
      </c>
    </row>
    <row r="141" spans="1:7" ht="18.75" thickBot="1">
      <c r="A141" s="330" t="s">
        <v>305</v>
      </c>
      <c r="B141" s="131" t="s">
        <v>323</v>
      </c>
      <c r="C141" s="332"/>
      <c r="D141" s="332"/>
      <c r="E141" s="332"/>
      <c r="F141" s="149" t="s">
        <v>312</v>
      </c>
    </row>
    <row r="142" spans="1:7" ht="15.75" customHeight="1" thickBot="1">
      <c r="A142" s="133"/>
      <c r="B142" s="133"/>
      <c r="C142" s="134"/>
      <c r="D142" s="134"/>
      <c r="E142" s="134"/>
      <c r="F142" s="134" t="s">
        <v>859</v>
      </c>
      <c r="G142" s="236"/>
    </row>
    <row r="143" spans="1:7" ht="34.5" thickBot="1">
      <c r="A143" s="125" t="s">
        <v>308</v>
      </c>
      <c r="B143" s="890" t="s">
        <v>309</v>
      </c>
      <c r="C143" s="913" t="s">
        <v>853</v>
      </c>
      <c r="D143" s="913" t="s">
        <v>854</v>
      </c>
      <c r="E143" s="913" t="s">
        <v>855</v>
      </c>
      <c r="F143" s="308" t="s">
        <v>557</v>
      </c>
    </row>
    <row r="144" spans="1:7" ht="15.75" customHeight="1" thickBot="1">
      <c r="A144" s="110">
        <v>1</v>
      </c>
      <c r="B144" s="111">
        <v>2</v>
      </c>
      <c r="C144" s="111">
        <v>3</v>
      </c>
      <c r="D144" s="111">
        <v>4</v>
      </c>
      <c r="E144" s="111">
        <v>5</v>
      </c>
      <c r="F144" s="309">
        <v>6</v>
      </c>
    </row>
    <row r="145" spans="1:7" ht="15.75" customHeight="1" thickBot="1">
      <c r="A145" s="390" t="s">
        <v>0</v>
      </c>
      <c r="B145" s="391" t="s">
        <v>353</v>
      </c>
      <c r="C145" s="351"/>
      <c r="D145" s="351"/>
      <c r="E145" s="351"/>
      <c r="F145" s="425"/>
    </row>
    <row r="146" spans="1:7" ht="15.75" customHeight="1" thickBot="1">
      <c r="A146" s="371" t="s">
        <v>3</v>
      </c>
      <c r="B146" s="370" t="s">
        <v>437</v>
      </c>
      <c r="C146" s="325"/>
      <c r="D146" s="325"/>
      <c r="E146" s="325"/>
      <c r="F146" s="427"/>
    </row>
    <row r="147" spans="1:7" ht="15.75" customHeight="1">
      <c r="A147" s="146" t="s">
        <v>438</v>
      </c>
      <c r="B147" s="3" t="s">
        <v>51</v>
      </c>
      <c r="C147" s="26"/>
      <c r="D147" s="26"/>
      <c r="E147" s="26"/>
      <c r="F147" s="507"/>
    </row>
    <row r="148" spans="1:7" ht="15.75" customHeight="1">
      <c r="A148" s="146" t="s">
        <v>439</v>
      </c>
      <c r="B148" s="5" t="s">
        <v>314</v>
      </c>
      <c r="C148" s="26"/>
      <c r="D148" s="26"/>
      <c r="E148" s="26"/>
      <c r="F148" s="507"/>
      <c r="G148" s="227"/>
    </row>
    <row r="149" spans="1:7" ht="15.75" customHeight="1">
      <c r="A149" s="146" t="s">
        <v>440</v>
      </c>
      <c r="B149" s="5" t="s">
        <v>315</v>
      </c>
      <c r="C149" s="26"/>
      <c r="D149" s="26"/>
      <c r="E149" s="26"/>
      <c r="F149" s="499"/>
    </row>
    <row r="150" spans="1:7" ht="15.75" customHeight="1">
      <c r="A150" s="146" t="s">
        <v>441</v>
      </c>
      <c r="B150" s="88" t="s">
        <v>316</v>
      </c>
      <c r="C150" s="26"/>
      <c r="D150" s="26"/>
      <c r="E150" s="26"/>
      <c r="F150" s="499"/>
    </row>
    <row r="151" spans="1:7" ht="15.75" customHeight="1">
      <c r="A151" s="146" t="s">
        <v>442</v>
      </c>
      <c r="B151" s="372" t="s">
        <v>435</v>
      </c>
      <c r="C151" s="26"/>
      <c r="D151" s="26"/>
      <c r="E151" s="26"/>
      <c r="F151" s="499"/>
    </row>
    <row r="152" spans="1:7" ht="15.75" customHeight="1">
      <c r="A152" s="225" t="s">
        <v>470</v>
      </c>
      <c r="B152" s="372" t="s">
        <v>471</v>
      </c>
      <c r="C152" s="32"/>
      <c r="D152" s="32"/>
      <c r="E152" s="32"/>
      <c r="F152" s="488"/>
    </row>
    <row r="153" spans="1:7" ht="15.75" customHeight="1" thickBot="1">
      <c r="A153" s="226" t="s">
        <v>475</v>
      </c>
      <c r="B153" s="395" t="s">
        <v>476</v>
      </c>
      <c r="C153" s="172"/>
      <c r="D153" s="172"/>
      <c r="E153" s="172"/>
      <c r="F153" s="508"/>
    </row>
    <row r="154" spans="1:7" ht="15.75" customHeight="1" thickBot="1">
      <c r="A154" s="371" t="s">
        <v>4</v>
      </c>
      <c r="B154" s="78" t="s">
        <v>152</v>
      </c>
      <c r="C154" s="315"/>
      <c r="D154" s="315"/>
      <c r="E154" s="315"/>
      <c r="F154" s="509"/>
    </row>
    <row r="155" spans="1:7" ht="15.75" customHeight="1" thickBot="1">
      <c r="A155" s="371" t="s">
        <v>5</v>
      </c>
      <c r="B155" s="78" t="s">
        <v>353</v>
      </c>
      <c r="C155" s="315"/>
      <c r="D155" s="315"/>
      <c r="E155" s="315"/>
      <c r="F155" s="498"/>
    </row>
    <row r="156" spans="1:7" ht="15.75" customHeight="1">
      <c r="A156" s="146" t="s">
        <v>443</v>
      </c>
      <c r="B156" s="3" t="s">
        <v>66</v>
      </c>
      <c r="C156" s="25"/>
      <c r="D156" s="25"/>
      <c r="E156" s="25"/>
      <c r="F156" s="428"/>
    </row>
    <row r="157" spans="1:7" ht="15.75" customHeight="1">
      <c r="A157" s="146" t="s">
        <v>444</v>
      </c>
      <c r="B157" s="5" t="s">
        <v>67</v>
      </c>
      <c r="C157" s="25"/>
      <c r="D157" s="25"/>
      <c r="E157" s="25"/>
      <c r="F157" s="499"/>
    </row>
    <row r="158" spans="1:7" s="292" customFormat="1" ht="15.75" customHeight="1">
      <c r="A158" s="146" t="s">
        <v>445</v>
      </c>
      <c r="B158" s="5" t="s">
        <v>227</v>
      </c>
      <c r="C158" s="25"/>
      <c r="D158" s="25"/>
      <c r="E158" s="25"/>
      <c r="F158" s="499"/>
    </row>
    <row r="159" spans="1:7" ht="15.75" customHeight="1">
      <c r="A159" s="146" t="s">
        <v>446</v>
      </c>
      <c r="B159" s="5" t="s">
        <v>69</v>
      </c>
      <c r="C159" s="25"/>
      <c r="D159" s="25"/>
      <c r="E159" s="25"/>
      <c r="F159" s="499"/>
    </row>
    <row r="160" spans="1:7" ht="15.75" customHeight="1">
      <c r="A160" s="146" t="s">
        <v>447</v>
      </c>
      <c r="B160" s="5" t="s">
        <v>14</v>
      </c>
      <c r="C160" s="25"/>
      <c r="D160" s="25"/>
      <c r="E160" s="25"/>
      <c r="F160" s="499"/>
    </row>
    <row r="161" spans="1:7" ht="15.75" customHeight="1">
      <c r="A161" s="146" t="s">
        <v>448</v>
      </c>
      <c r="B161" s="5" t="s">
        <v>16</v>
      </c>
      <c r="C161" s="25"/>
      <c r="D161" s="25"/>
      <c r="E161" s="25"/>
      <c r="F161" s="499"/>
    </row>
    <row r="162" spans="1:7" ht="15.75" customHeight="1">
      <c r="A162" s="146" t="s">
        <v>449</v>
      </c>
      <c r="B162" s="5" t="s">
        <v>313</v>
      </c>
      <c r="C162" s="25"/>
      <c r="D162" s="25"/>
      <c r="E162" s="25"/>
      <c r="F162" s="499"/>
    </row>
    <row r="163" spans="1:7" ht="15.75" customHeight="1">
      <c r="A163" s="146" t="s">
        <v>450</v>
      </c>
      <c r="B163" s="5" t="s">
        <v>228</v>
      </c>
      <c r="C163" s="25"/>
      <c r="D163" s="25"/>
      <c r="E163" s="25"/>
      <c r="F163" s="499"/>
    </row>
    <row r="164" spans="1:7" ht="15.75" customHeight="1">
      <c r="A164" s="146" t="s">
        <v>451</v>
      </c>
      <c r="B164" s="5" t="s">
        <v>70</v>
      </c>
      <c r="C164" s="25"/>
      <c r="D164" s="25"/>
      <c r="E164" s="25"/>
      <c r="F164" s="499"/>
    </row>
    <row r="165" spans="1:7" ht="15.75" customHeight="1">
      <c r="A165" s="146" t="s">
        <v>452</v>
      </c>
      <c r="B165" s="88" t="s">
        <v>555</v>
      </c>
      <c r="C165" s="25"/>
      <c r="D165" s="25"/>
      <c r="E165" s="25"/>
      <c r="F165" s="499"/>
    </row>
    <row r="166" spans="1:7" ht="15.75" customHeight="1" thickBot="1">
      <c r="A166" s="146" t="s">
        <v>556</v>
      </c>
      <c r="B166" s="88" t="s">
        <v>19</v>
      </c>
      <c r="C166" s="25"/>
      <c r="D166" s="25"/>
      <c r="E166" s="25"/>
      <c r="F166" s="499"/>
    </row>
    <row r="167" spans="1:7" ht="15.75" customHeight="1" thickBot="1">
      <c r="A167" s="371" t="s">
        <v>45</v>
      </c>
      <c r="B167" s="78" t="s">
        <v>27</v>
      </c>
      <c r="C167" s="377"/>
      <c r="D167" s="377"/>
      <c r="E167" s="377"/>
      <c r="F167" s="500"/>
    </row>
    <row r="168" spans="1:7" ht="15.75" customHeight="1" thickBot="1">
      <c r="A168" s="229" t="s">
        <v>1</v>
      </c>
      <c r="B168" s="392" t="s">
        <v>436</v>
      </c>
      <c r="C168" s="376"/>
      <c r="D168" s="376"/>
      <c r="E168" s="376"/>
      <c r="F168" s="510"/>
    </row>
    <row r="169" spans="1:7" ht="15.75" customHeight="1" thickBot="1">
      <c r="A169" s="371" t="s">
        <v>50</v>
      </c>
      <c r="B169" s="78" t="s">
        <v>466</v>
      </c>
      <c r="C169" s="315"/>
      <c r="D169" s="315"/>
      <c r="E169" s="315"/>
      <c r="F169" s="501"/>
    </row>
    <row r="170" spans="1:7" ht="15.75" customHeight="1">
      <c r="A170" s="146" t="s">
        <v>453</v>
      </c>
      <c r="B170" s="3" t="s">
        <v>314</v>
      </c>
      <c r="C170" s="25"/>
      <c r="D170" s="25"/>
      <c r="E170" s="25"/>
      <c r="F170" s="428"/>
    </row>
    <row r="171" spans="1:7" ht="15.75" customHeight="1">
      <c r="A171" s="145" t="s">
        <v>454</v>
      </c>
      <c r="B171" s="5" t="s">
        <v>317</v>
      </c>
      <c r="C171" s="41"/>
      <c r="D171" s="41"/>
      <c r="E171" s="41"/>
      <c r="F171" s="488"/>
    </row>
    <row r="172" spans="1:7" ht="15.75" customHeight="1">
      <c r="A172" s="221" t="s">
        <v>455</v>
      </c>
      <c r="B172" s="222" t="s">
        <v>318</v>
      </c>
      <c r="C172" s="32"/>
      <c r="D172" s="32"/>
      <c r="E172" s="32"/>
      <c r="F172" s="488"/>
      <c r="G172" s="227"/>
    </row>
    <row r="173" spans="1:7" ht="15.75" customHeight="1" thickBot="1">
      <c r="A173" s="226" t="s">
        <v>472</v>
      </c>
      <c r="B173" s="372" t="s">
        <v>471</v>
      </c>
      <c r="C173" s="380"/>
      <c r="D173" s="380"/>
      <c r="E173" s="380"/>
      <c r="F173" s="502"/>
      <c r="G173" s="227"/>
    </row>
    <row r="174" spans="1:7" s="292" customFormat="1" ht="15.75" customHeight="1" thickBot="1">
      <c r="A174" s="371" t="s">
        <v>54</v>
      </c>
      <c r="B174" s="373" t="s">
        <v>436</v>
      </c>
      <c r="C174" s="33"/>
      <c r="D174" s="33"/>
      <c r="E174" s="33"/>
      <c r="F174" s="427"/>
      <c r="G174" s="227"/>
    </row>
    <row r="175" spans="1:7" s="292" customFormat="1" ht="15.75" customHeight="1">
      <c r="A175" s="146" t="s">
        <v>456</v>
      </c>
      <c r="B175" s="384" t="s">
        <v>22</v>
      </c>
      <c r="C175" s="25"/>
      <c r="D175" s="25"/>
      <c r="E175" s="25"/>
      <c r="F175" s="429"/>
      <c r="G175" s="227"/>
    </row>
    <row r="176" spans="1:7" s="292" customFormat="1" ht="15.75" customHeight="1">
      <c r="A176" s="145" t="s">
        <v>457</v>
      </c>
      <c r="B176" s="11" t="s">
        <v>24</v>
      </c>
      <c r="C176" s="363"/>
      <c r="D176" s="363"/>
      <c r="E176" s="363"/>
      <c r="F176" s="503"/>
      <c r="G176" s="227"/>
    </row>
    <row r="177" spans="1:7" ht="15.75" customHeight="1" thickBot="1">
      <c r="A177" s="221" t="s">
        <v>458</v>
      </c>
      <c r="B177" s="385" t="s">
        <v>229</v>
      </c>
      <c r="C177" s="32"/>
      <c r="D177" s="32"/>
      <c r="E177" s="32"/>
      <c r="F177" s="478"/>
      <c r="G177" s="227"/>
    </row>
    <row r="178" spans="1:7" ht="15.75" customHeight="1" thickBot="1">
      <c r="A178" s="371" t="s">
        <v>53</v>
      </c>
      <c r="B178" s="373" t="s">
        <v>319</v>
      </c>
      <c r="C178" s="315"/>
      <c r="D178" s="315"/>
      <c r="E178" s="315"/>
      <c r="F178" s="504"/>
      <c r="G178" s="227"/>
    </row>
    <row r="179" spans="1:7" ht="15.75" customHeight="1" thickBot="1">
      <c r="A179" s="386" t="s">
        <v>2</v>
      </c>
      <c r="B179" s="387" t="s">
        <v>467</v>
      </c>
      <c r="C179" s="388"/>
      <c r="D179" s="388"/>
      <c r="E179" s="388"/>
      <c r="F179" s="504"/>
    </row>
    <row r="180" spans="1:7" ht="15.75" customHeight="1" thickBot="1">
      <c r="A180" s="110" t="s">
        <v>12</v>
      </c>
      <c r="B180" s="373" t="s">
        <v>374</v>
      </c>
      <c r="C180" s="33"/>
      <c r="D180" s="33"/>
      <c r="E180" s="33"/>
      <c r="F180" s="427"/>
    </row>
    <row r="181" spans="1:7" ht="15.75" customHeight="1">
      <c r="A181" s="146" t="s">
        <v>459</v>
      </c>
      <c r="B181" s="384" t="s">
        <v>155</v>
      </c>
      <c r="C181" s="25"/>
      <c r="D181" s="25"/>
      <c r="E181" s="25"/>
      <c r="F181" s="428"/>
    </row>
    <row r="182" spans="1:7" ht="15.75" customHeight="1">
      <c r="A182" s="145" t="s">
        <v>15</v>
      </c>
      <c r="B182" s="11" t="s">
        <v>157</v>
      </c>
      <c r="C182" s="41"/>
      <c r="D182" s="41"/>
      <c r="E182" s="41"/>
      <c r="F182" s="505"/>
    </row>
    <row r="183" spans="1:7" ht="15.75" customHeight="1" thickBot="1">
      <c r="A183" s="221" t="s">
        <v>17</v>
      </c>
      <c r="B183" s="88" t="s">
        <v>795</v>
      </c>
      <c r="C183" s="32"/>
      <c r="D183" s="32"/>
      <c r="E183" s="32"/>
      <c r="F183" s="488"/>
    </row>
    <row r="184" spans="1:7" ht="15.75" customHeight="1" thickBot="1">
      <c r="A184" s="229" t="s">
        <v>20</v>
      </c>
      <c r="B184" s="374" t="s">
        <v>371</v>
      </c>
      <c r="C184" s="375"/>
      <c r="D184" s="375"/>
      <c r="E184" s="375"/>
      <c r="F184" s="506"/>
    </row>
    <row r="185" spans="1:7" ht="15.75" customHeight="1" thickBot="1">
      <c r="A185" s="141"/>
      <c r="B185" s="123"/>
      <c r="C185" s="124"/>
      <c r="D185" s="124"/>
      <c r="E185" s="124"/>
      <c r="F185" s="511"/>
    </row>
    <row r="186" spans="1:7" s="292" customFormat="1" ht="15.75" customHeight="1" thickBot="1">
      <c r="A186" s="125"/>
      <c r="B186" s="140" t="s">
        <v>148</v>
      </c>
      <c r="C186" s="313"/>
      <c r="D186" s="313"/>
      <c r="E186" s="313"/>
      <c r="F186" s="486"/>
    </row>
    <row r="187" spans="1:7" ht="15.75" customHeight="1" thickBot="1">
      <c r="A187" s="110" t="s">
        <v>0</v>
      </c>
      <c r="B187" s="78" t="s">
        <v>473</v>
      </c>
      <c r="C187" s="33"/>
      <c r="D187" s="33"/>
      <c r="E187" s="33"/>
      <c r="F187" s="427"/>
    </row>
    <row r="188" spans="1:7" ht="15.75" customHeight="1">
      <c r="A188" s="145" t="s">
        <v>3</v>
      </c>
      <c r="B188" s="3" t="s">
        <v>242</v>
      </c>
      <c r="C188" s="314"/>
      <c r="D188" s="314"/>
      <c r="E188" s="314"/>
      <c r="F188" s="428"/>
    </row>
    <row r="189" spans="1:7" ht="15.75" customHeight="1">
      <c r="A189" s="145"/>
      <c r="B189" s="5" t="s">
        <v>321</v>
      </c>
      <c r="C189" s="25"/>
      <c r="D189" s="25"/>
      <c r="E189" s="25"/>
      <c r="F189" s="428"/>
    </row>
    <row r="190" spans="1:7" ht="15.75" customHeight="1">
      <c r="A190" s="145" t="s">
        <v>4</v>
      </c>
      <c r="B190" s="5" t="s">
        <v>89</v>
      </c>
      <c r="C190" s="25"/>
      <c r="D190" s="25"/>
      <c r="E190" s="25"/>
      <c r="F190" s="428"/>
    </row>
    <row r="191" spans="1:7" ht="15.75" customHeight="1">
      <c r="A191" s="145"/>
      <c r="B191" s="5" t="s">
        <v>321</v>
      </c>
      <c r="C191" s="25"/>
      <c r="D191" s="25"/>
      <c r="E191" s="25"/>
      <c r="F191" s="428"/>
    </row>
    <row r="192" spans="1:7" ht="15.75" customHeight="1">
      <c r="A192" s="145" t="s">
        <v>5</v>
      </c>
      <c r="B192" s="5" t="s">
        <v>243</v>
      </c>
      <c r="C192" s="25"/>
      <c r="D192" s="25"/>
      <c r="E192" s="25"/>
      <c r="F192" s="428"/>
      <c r="G192" s="227"/>
    </row>
    <row r="193" spans="1:6" ht="15.75" customHeight="1">
      <c r="A193" s="145"/>
      <c r="B193" s="5" t="s">
        <v>321</v>
      </c>
      <c r="C193" s="25"/>
      <c r="D193" s="25"/>
      <c r="E193" s="25"/>
      <c r="F193" s="428"/>
    </row>
    <row r="194" spans="1:6" ht="15.75" customHeight="1">
      <c r="A194" s="145" t="s">
        <v>45</v>
      </c>
      <c r="B194" s="5" t="s">
        <v>127</v>
      </c>
      <c r="C194" s="25"/>
      <c r="D194" s="25"/>
      <c r="E194" s="25"/>
      <c r="F194" s="428"/>
    </row>
    <row r="195" spans="1:6" ht="15.75" customHeight="1">
      <c r="A195" s="145" t="s">
        <v>47</v>
      </c>
      <c r="B195" s="5" t="s">
        <v>91</v>
      </c>
      <c r="C195" s="25"/>
      <c r="D195" s="25"/>
      <c r="E195" s="25"/>
      <c r="F195" s="428"/>
    </row>
    <row r="196" spans="1:6" ht="15.75" thickBot="1">
      <c r="A196" s="225"/>
      <c r="B196" s="9" t="s">
        <v>128</v>
      </c>
      <c r="C196" s="25"/>
      <c r="D196" s="25"/>
      <c r="E196" s="25"/>
      <c r="F196" s="428"/>
    </row>
    <row r="197" spans="1:6" ht="15.75" thickBot="1">
      <c r="A197" s="110" t="s">
        <v>1</v>
      </c>
      <c r="B197" s="78" t="s">
        <v>474</v>
      </c>
      <c r="C197" s="33"/>
      <c r="D197" s="33"/>
      <c r="E197" s="33"/>
      <c r="F197" s="427"/>
    </row>
    <row r="198" spans="1:6">
      <c r="A198" s="145" t="s">
        <v>50</v>
      </c>
      <c r="B198" s="3" t="s">
        <v>174</v>
      </c>
      <c r="C198" s="25"/>
      <c r="D198" s="25"/>
      <c r="E198" s="25"/>
      <c r="F198" s="428"/>
    </row>
    <row r="199" spans="1:6">
      <c r="A199" s="145" t="s">
        <v>54</v>
      </c>
      <c r="B199" s="5" t="s">
        <v>104</v>
      </c>
      <c r="C199" s="25"/>
      <c r="D199" s="25"/>
      <c r="E199" s="25"/>
      <c r="F199" s="499"/>
    </row>
    <row r="200" spans="1:6">
      <c r="A200" s="145" t="s">
        <v>53</v>
      </c>
      <c r="B200" s="5" t="s">
        <v>320</v>
      </c>
      <c r="C200" s="26"/>
      <c r="D200" s="26"/>
      <c r="E200" s="26"/>
      <c r="F200" s="507"/>
    </row>
    <row r="201" spans="1:6" ht="23.25" thickBot="1">
      <c r="A201" s="145" t="s">
        <v>55</v>
      </c>
      <c r="B201" s="5" t="s">
        <v>321</v>
      </c>
      <c r="C201" s="26"/>
      <c r="D201" s="26"/>
      <c r="E201" s="26"/>
      <c r="F201" s="507"/>
    </row>
    <row r="202" spans="1:6" ht="15.75" thickBot="1">
      <c r="A202" s="228" t="s">
        <v>2</v>
      </c>
      <c r="B202" s="231" t="s">
        <v>322</v>
      </c>
      <c r="C202" s="318"/>
      <c r="D202" s="318"/>
      <c r="E202" s="318"/>
      <c r="F202" s="430"/>
    </row>
  </sheetData>
  <mergeCells count="3">
    <mergeCell ref="A2:F2"/>
    <mergeCell ref="A72:F72"/>
    <mergeCell ref="C3:F3"/>
  </mergeCells>
  <pageMargins left="0.7" right="0.7" top="0.75" bottom="0.75" header="0.3" footer="0.3"/>
  <pageSetup paperSize="9" scale="64" orientation="portrait" verticalDpi="300" r:id="rId1"/>
  <rowBreaks count="2" manualBreakCount="2">
    <brk id="71" max="16383" man="1"/>
    <brk id="134" max="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2:I197"/>
  <sheetViews>
    <sheetView topLeftCell="A172" workbookViewId="0">
      <selection activeCell="E135" sqref="E135:F135"/>
    </sheetView>
  </sheetViews>
  <sheetFormatPr defaultRowHeight="15"/>
  <cols>
    <col min="1" max="1" width="10.42578125" customWidth="1"/>
    <col min="2" max="2" width="54.85546875" customWidth="1"/>
    <col min="3" max="3" width="11.28515625" style="292" customWidth="1"/>
    <col min="4" max="5" width="12" style="292" customWidth="1"/>
    <col min="6" max="6" width="7.7109375" customWidth="1"/>
  </cols>
  <sheetData>
    <row r="2" spans="1:6" s="292" customFormat="1">
      <c r="A2" s="1486" t="s">
        <v>851</v>
      </c>
      <c r="B2" s="1486"/>
      <c r="C2" s="1486"/>
      <c r="D2" s="1486"/>
      <c r="E2" s="1486"/>
      <c r="F2" s="1486"/>
    </row>
    <row r="3" spans="1:6" s="292" customFormat="1" ht="15.75" thickBot="1">
      <c r="C3" s="1485" t="s">
        <v>1000</v>
      </c>
      <c r="D3" s="1485"/>
      <c r="E3" s="1485"/>
      <c r="F3" s="1485"/>
    </row>
    <row r="4" spans="1:6" ht="33" customHeight="1">
      <c r="A4" s="329" t="s">
        <v>311</v>
      </c>
      <c r="B4" s="130" t="s">
        <v>789</v>
      </c>
      <c r="C4" s="331"/>
      <c r="D4" s="331"/>
      <c r="E4" s="331"/>
      <c r="F4" s="307" t="s">
        <v>326</v>
      </c>
    </row>
    <row r="5" spans="1:6" ht="25.5" customHeight="1" thickBot="1">
      <c r="A5" s="330" t="s">
        <v>305</v>
      </c>
      <c r="B5" s="131" t="s">
        <v>306</v>
      </c>
      <c r="C5" s="332"/>
      <c r="D5" s="332"/>
      <c r="E5" s="332"/>
      <c r="F5" s="149" t="s">
        <v>304</v>
      </c>
    </row>
    <row r="6" spans="1:6" ht="15.75" customHeight="1" thickBot="1">
      <c r="A6" s="133"/>
      <c r="B6" s="133"/>
      <c r="C6" s="134"/>
      <c r="D6" s="134"/>
      <c r="E6" s="134"/>
      <c r="F6" s="134" t="s">
        <v>831</v>
      </c>
    </row>
    <row r="7" spans="1:6" ht="29.25" customHeight="1" thickBot="1">
      <c r="A7" s="125" t="s">
        <v>308</v>
      </c>
      <c r="B7" s="111" t="s">
        <v>309</v>
      </c>
      <c r="C7" s="913" t="s">
        <v>853</v>
      </c>
      <c r="D7" s="913" t="s">
        <v>854</v>
      </c>
      <c r="E7" s="913" t="s">
        <v>855</v>
      </c>
      <c r="F7" s="319" t="s">
        <v>557</v>
      </c>
    </row>
    <row r="8" spans="1:6" ht="15.75" customHeight="1" thickBot="1">
      <c r="A8" s="110">
        <v>1</v>
      </c>
      <c r="B8" s="111">
        <v>2</v>
      </c>
      <c r="C8" s="111">
        <v>3</v>
      </c>
      <c r="D8" s="333">
        <v>4</v>
      </c>
      <c r="E8" s="333">
        <v>5</v>
      </c>
      <c r="F8" s="309">
        <v>6</v>
      </c>
    </row>
    <row r="9" spans="1:6" ht="15.75" customHeight="1" thickBot="1">
      <c r="A9" s="390" t="s">
        <v>0</v>
      </c>
      <c r="B9" s="391" t="s">
        <v>353</v>
      </c>
      <c r="C9" s="351">
        <f t="shared" ref="C9" si="0">C10+C18+C19+C30</f>
        <v>3000000</v>
      </c>
      <c r="D9" s="351">
        <f t="shared" ref="D9:E9" si="1">D10+D18+D19+D30</f>
        <v>3260943</v>
      </c>
      <c r="E9" s="351">
        <f t="shared" si="1"/>
        <v>3077823</v>
      </c>
      <c r="F9" s="425">
        <f>E9/D9*100</f>
        <v>94.384446462265672</v>
      </c>
    </row>
    <row r="10" spans="1:6" ht="15.75" customHeight="1" thickBot="1">
      <c r="A10" s="371" t="s">
        <v>3</v>
      </c>
      <c r="B10" s="370" t="s">
        <v>437</v>
      </c>
      <c r="C10" s="325">
        <f t="shared" ref="C10" si="2">SUM(C11:C13)</f>
        <v>0</v>
      </c>
      <c r="D10" s="325">
        <f t="shared" ref="D10:E10" si="3">SUM(D11:D13)</f>
        <v>0</v>
      </c>
      <c r="E10" s="325">
        <f t="shared" si="3"/>
        <v>0</v>
      </c>
      <c r="F10" s="427"/>
    </row>
    <row r="11" spans="1:6" ht="15.75" customHeight="1">
      <c r="A11" s="146" t="s">
        <v>438</v>
      </c>
      <c r="B11" s="3" t="s">
        <v>51</v>
      </c>
      <c r="C11" s="26"/>
      <c r="D11" s="26"/>
      <c r="E11" s="26"/>
      <c r="F11" s="507"/>
    </row>
    <row r="12" spans="1:6" ht="15.75" customHeight="1">
      <c r="A12" s="146" t="s">
        <v>439</v>
      </c>
      <c r="B12" s="5" t="s">
        <v>314</v>
      </c>
      <c r="C12" s="26"/>
      <c r="D12" s="26"/>
      <c r="E12" s="26"/>
      <c r="F12" s="507"/>
    </row>
    <row r="13" spans="1:6" ht="15.75" customHeight="1">
      <c r="A13" s="146" t="s">
        <v>440</v>
      </c>
      <c r="B13" s="5" t="s">
        <v>315</v>
      </c>
      <c r="C13" s="26"/>
      <c r="D13" s="26"/>
      <c r="E13" s="26"/>
      <c r="F13" s="499"/>
    </row>
    <row r="14" spans="1:6" ht="15.75" customHeight="1">
      <c r="A14" s="146" t="s">
        <v>441</v>
      </c>
      <c r="B14" s="88" t="s">
        <v>316</v>
      </c>
      <c r="C14" s="26"/>
      <c r="D14" s="26"/>
      <c r="E14" s="26"/>
      <c r="F14" s="499"/>
    </row>
    <row r="15" spans="1:6" ht="15.75" customHeight="1">
      <c r="A15" s="146" t="s">
        <v>442</v>
      </c>
      <c r="B15" s="372" t="s">
        <v>435</v>
      </c>
      <c r="C15" s="32"/>
      <c r="D15" s="32"/>
      <c r="E15" s="32"/>
      <c r="F15" s="488"/>
    </row>
    <row r="16" spans="1:6" ht="15.75" customHeight="1">
      <c r="A16" s="225" t="s">
        <v>470</v>
      </c>
      <c r="B16" s="372" t="s">
        <v>471</v>
      </c>
      <c r="C16" s="32"/>
      <c r="D16" s="32"/>
      <c r="E16" s="32"/>
      <c r="F16" s="488"/>
    </row>
    <row r="17" spans="1:6" ht="15.75" customHeight="1" thickBot="1">
      <c r="A17" s="226" t="s">
        <v>475</v>
      </c>
      <c r="B17" s="395" t="s">
        <v>476</v>
      </c>
      <c r="C17" s="172"/>
      <c r="D17" s="172"/>
      <c r="E17" s="172"/>
      <c r="F17" s="508"/>
    </row>
    <row r="18" spans="1:6" ht="15.75" customHeight="1" thickBot="1">
      <c r="A18" s="371" t="s">
        <v>4</v>
      </c>
      <c r="B18" s="78" t="s">
        <v>152</v>
      </c>
      <c r="C18" s="315"/>
      <c r="D18" s="315"/>
      <c r="E18" s="315"/>
      <c r="F18" s="509"/>
    </row>
    <row r="19" spans="1:6" ht="15.75" customHeight="1" thickBot="1">
      <c r="A19" s="371" t="s">
        <v>5</v>
      </c>
      <c r="B19" s="78" t="s">
        <v>353</v>
      </c>
      <c r="C19" s="315">
        <f t="shared" ref="C19" si="4">SUM(C20:C29)</f>
        <v>3000000</v>
      </c>
      <c r="D19" s="315">
        <f t="shared" ref="D19:E19" si="5">SUM(D20:D29)</f>
        <v>3260943</v>
      </c>
      <c r="E19" s="315">
        <f t="shared" si="5"/>
        <v>3077823</v>
      </c>
      <c r="F19" s="498">
        <f>E19/D19*100</f>
        <v>94.384446462265672</v>
      </c>
    </row>
    <row r="20" spans="1:6" ht="15.75" customHeight="1">
      <c r="A20" s="146" t="s">
        <v>443</v>
      </c>
      <c r="B20" s="3" t="s">
        <v>66</v>
      </c>
      <c r="C20" s="25">
        <v>0</v>
      </c>
      <c r="D20" s="25">
        <v>0</v>
      </c>
      <c r="E20" s="25">
        <v>0</v>
      </c>
      <c r="F20" s="428">
        <v>0</v>
      </c>
    </row>
    <row r="21" spans="1:6" ht="15.75" customHeight="1">
      <c r="A21" s="146" t="s">
        <v>444</v>
      </c>
      <c r="B21" s="5" t="s">
        <v>67</v>
      </c>
      <c r="C21" s="25">
        <v>2489764</v>
      </c>
      <c r="D21" s="25">
        <v>2715560</v>
      </c>
      <c r="E21" s="25">
        <v>2569160</v>
      </c>
      <c r="F21" s="499">
        <f>E21/D21*100</f>
        <v>94.608846794031436</v>
      </c>
    </row>
    <row r="22" spans="1:6" ht="15.75" customHeight="1">
      <c r="A22" s="146" t="s">
        <v>445</v>
      </c>
      <c r="B22" s="5" t="s">
        <v>227</v>
      </c>
      <c r="C22" s="25">
        <v>0</v>
      </c>
      <c r="D22" s="25">
        <v>1135</v>
      </c>
      <c r="E22" s="25">
        <v>1135</v>
      </c>
      <c r="F22" s="499">
        <v>0</v>
      </c>
    </row>
    <row r="23" spans="1:6" ht="15.75" customHeight="1">
      <c r="A23" s="146" t="s">
        <v>446</v>
      </c>
      <c r="B23" s="5" t="s">
        <v>69</v>
      </c>
      <c r="C23" s="25">
        <v>0</v>
      </c>
      <c r="D23" s="25">
        <v>0</v>
      </c>
      <c r="E23" s="25">
        <v>0</v>
      </c>
      <c r="F23" s="499">
        <v>0</v>
      </c>
    </row>
    <row r="24" spans="1:6" ht="15.75" customHeight="1">
      <c r="A24" s="146" t="s">
        <v>447</v>
      </c>
      <c r="B24" s="5" t="s">
        <v>14</v>
      </c>
      <c r="C24" s="25">
        <v>0</v>
      </c>
      <c r="D24" s="25">
        <v>0</v>
      </c>
      <c r="E24" s="25">
        <v>0</v>
      </c>
      <c r="F24" s="499">
        <v>0</v>
      </c>
    </row>
    <row r="25" spans="1:6" ht="15.75" customHeight="1">
      <c r="A25" s="146" t="s">
        <v>448</v>
      </c>
      <c r="B25" s="5" t="s">
        <v>16</v>
      </c>
      <c r="C25" s="25">
        <v>510236</v>
      </c>
      <c r="D25" s="25">
        <v>539912</v>
      </c>
      <c r="E25" s="25">
        <v>503192</v>
      </c>
      <c r="F25" s="499">
        <f t="shared" ref="F25" si="6">E25/D25*100</f>
        <v>93.198891671235316</v>
      </c>
    </row>
    <row r="26" spans="1:6" ht="15.75" customHeight="1">
      <c r="A26" s="146" t="s">
        <v>449</v>
      </c>
      <c r="B26" s="5" t="s">
        <v>313</v>
      </c>
      <c r="C26" s="25">
        <v>0</v>
      </c>
      <c r="D26" s="25">
        <v>0</v>
      </c>
      <c r="E26" s="25">
        <v>0</v>
      </c>
      <c r="F26" s="499"/>
    </row>
    <row r="27" spans="1:6" ht="15.75" customHeight="1">
      <c r="A27" s="146" t="s">
        <v>450</v>
      </c>
      <c r="B27" s="5" t="s">
        <v>228</v>
      </c>
      <c r="C27" s="25">
        <v>0</v>
      </c>
      <c r="D27" s="25">
        <v>0</v>
      </c>
      <c r="E27" s="25">
        <v>0</v>
      </c>
      <c r="F27" s="499">
        <v>0</v>
      </c>
    </row>
    <row r="28" spans="1:6" ht="15.75" customHeight="1">
      <c r="A28" s="146" t="s">
        <v>451</v>
      </c>
      <c r="B28" s="5" t="s">
        <v>829</v>
      </c>
      <c r="C28" s="25">
        <v>0</v>
      </c>
      <c r="D28" s="25"/>
      <c r="E28" s="25"/>
      <c r="F28" s="499"/>
    </row>
    <row r="29" spans="1:6" ht="15.75" customHeight="1" thickBot="1">
      <c r="A29" s="146" t="s">
        <v>452</v>
      </c>
      <c r="B29" s="88" t="s">
        <v>19</v>
      </c>
      <c r="C29" s="25">
        <v>0</v>
      </c>
      <c r="D29" s="25">
        <v>4336</v>
      </c>
      <c r="E29" s="25">
        <v>4336</v>
      </c>
      <c r="F29" s="499"/>
    </row>
    <row r="30" spans="1:6" ht="15.75" customHeight="1" thickBot="1">
      <c r="A30" s="371" t="s">
        <v>45</v>
      </c>
      <c r="B30" s="78" t="s">
        <v>27</v>
      </c>
      <c r="C30" s="377"/>
      <c r="D30" s="377"/>
      <c r="E30" s="377"/>
      <c r="F30" s="500"/>
    </row>
    <row r="31" spans="1:6" ht="15.75" customHeight="1" thickBot="1">
      <c r="A31" s="229" t="s">
        <v>1</v>
      </c>
      <c r="B31" s="392" t="s">
        <v>436</v>
      </c>
      <c r="C31" s="376">
        <f t="shared" ref="C31:E31" si="7">C32</f>
        <v>0</v>
      </c>
      <c r="D31" s="376">
        <f t="shared" si="7"/>
        <v>0</v>
      </c>
      <c r="E31" s="376">
        <f t="shared" si="7"/>
        <v>0</v>
      </c>
      <c r="F31" s="510"/>
    </row>
    <row r="32" spans="1:6" ht="15.75" customHeight="1" thickBot="1">
      <c r="A32" s="371" t="s">
        <v>50</v>
      </c>
      <c r="B32" s="78" t="s">
        <v>466</v>
      </c>
      <c r="C32" s="315">
        <f t="shared" ref="C32" si="8">SUM(C33:C34)</f>
        <v>0</v>
      </c>
      <c r="D32" s="315">
        <f t="shared" ref="D32:E32" si="9">SUM(D33:D34)</f>
        <v>0</v>
      </c>
      <c r="E32" s="315">
        <f t="shared" si="9"/>
        <v>0</v>
      </c>
      <c r="F32" s="501"/>
    </row>
    <row r="33" spans="1:8" ht="15.75" customHeight="1">
      <c r="A33" s="146" t="s">
        <v>453</v>
      </c>
      <c r="B33" s="3" t="s">
        <v>314</v>
      </c>
      <c r="C33" s="25"/>
      <c r="D33" s="25"/>
      <c r="E33" s="25"/>
      <c r="F33" s="428"/>
    </row>
    <row r="34" spans="1:8" ht="15.75" customHeight="1">
      <c r="A34" s="145" t="s">
        <v>454</v>
      </c>
      <c r="B34" s="5" t="s">
        <v>317</v>
      </c>
      <c r="C34" s="41">
        <f t="shared" ref="C34" si="10">SUM(C35:C36)</f>
        <v>0</v>
      </c>
      <c r="D34" s="41">
        <f t="shared" ref="D34:E34" si="11">SUM(D35:D36)</f>
        <v>0</v>
      </c>
      <c r="E34" s="41">
        <f t="shared" si="11"/>
        <v>0</v>
      </c>
      <c r="F34" s="488"/>
    </row>
    <row r="35" spans="1:8" ht="15.75" customHeight="1">
      <c r="A35" s="221" t="s">
        <v>455</v>
      </c>
      <c r="B35" s="222" t="s">
        <v>318</v>
      </c>
      <c r="C35" s="32"/>
      <c r="D35" s="32"/>
      <c r="E35" s="32"/>
      <c r="F35" s="488"/>
    </row>
    <row r="36" spans="1:8" ht="15.75" customHeight="1" thickBot="1">
      <c r="A36" s="226" t="s">
        <v>472</v>
      </c>
      <c r="B36" s="372" t="s">
        <v>471</v>
      </c>
      <c r="C36" s="380"/>
      <c r="D36" s="380"/>
      <c r="E36" s="380"/>
      <c r="F36" s="502"/>
    </row>
    <row r="37" spans="1:8" ht="15.75" customHeight="1" thickBot="1">
      <c r="A37" s="371" t="s">
        <v>54</v>
      </c>
      <c r="B37" s="373" t="s">
        <v>436</v>
      </c>
      <c r="C37" s="33">
        <f t="shared" ref="C37" si="12">+C38+C39</f>
        <v>0</v>
      </c>
      <c r="D37" s="33">
        <f t="shared" ref="D37:E37" si="13">+D38+D39</f>
        <v>0</v>
      </c>
      <c r="E37" s="33">
        <f t="shared" si="13"/>
        <v>0</v>
      </c>
      <c r="F37" s="427"/>
    </row>
    <row r="38" spans="1:8" ht="15.75" customHeight="1">
      <c r="A38" s="146" t="s">
        <v>456</v>
      </c>
      <c r="B38" s="384" t="s">
        <v>22</v>
      </c>
      <c r="C38" s="25"/>
      <c r="D38" s="25"/>
      <c r="E38" s="25"/>
      <c r="F38" s="429"/>
    </row>
    <row r="39" spans="1:8" ht="15.75" customHeight="1">
      <c r="A39" s="145" t="s">
        <v>457</v>
      </c>
      <c r="B39" s="11" t="s">
        <v>24</v>
      </c>
      <c r="C39" s="363"/>
      <c r="D39" s="363"/>
      <c r="E39" s="363"/>
      <c r="F39" s="503"/>
    </row>
    <row r="40" spans="1:8" ht="15.75" customHeight="1" thickBot="1">
      <c r="A40" s="221" t="s">
        <v>458</v>
      </c>
      <c r="B40" s="385" t="s">
        <v>229</v>
      </c>
      <c r="C40" s="32"/>
      <c r="D40" s="32"/>
      <c r="E40" s="32"/>
      <c r="F40" s="478"/>
    </row>
    <row r="41" spans="1:8" ht="15.75" customHeight="1" thickBot="1">
      <c r="A41" s="371" t="s">
        <v>53</v>
      </c>
      <c r="B41" s="373" t="s">
        <v>319</v>
      </c>
      <c r="C41" s="315"/>
      <c r="D41" s="315"/>
      <c r="E41" s="315"/>
      <c r="F41" s="475"/>
      <c r="G41" s="227"/>
    </row>
    <row r="42" spans="1:8" ht="15.75" customHeight="1" thickBot="1">
      <c r="A42" s="386" t="s">
        <v>2</v>
      </c>
      <c r="B42" s="387" t="s">
        <v>467</v>
      </c>
      <c r="C42" s="388">
        <f t="shared" ref="C42" si="14">C31+C9</f>
        <v>3000000</v>
      </c>
      <c r="D42" s="388">
        <f t="shared" ref="D42:E42" si="15">D31+D9</f>
        <v>3260943</v>
      </c>
      <c r="E42" s="388">
        <f t="shared" si="15"/>
        <v>3077823</v>
      </c>
      <c r="F42" s="504">
        <f>E42/D42*100</f>
        <v>94.384446462265672</v>
      </c>
    </row>
    <row r="43" spans="1:8" ht="15.75" customHeight="1" thickBot="1">
      <c r="A43" s="110" t="s">
        <v>12</v>
      </c>
      <c r="B43" s="373" t="s">
        <v>374</v>
      </c>
      <c r="C43" s="33">
        <f>SUM(C44:C46)</f>
        <v>29643817</v>
      </c>
      <c r="D43" s="33">
        <f>SUM(D44:D46)</f>
        <v>26741050</v>
      </c>
      <c r="E43" s="33">
        <f>SUM(E44:E46)</f>
        <v>26741050</v>
      </c>
      <c r="F43" s="427">
        <f>E43/D43*100</f>
        <v>100</v>
      </c>
    </row>
    <row r="44" spans="1:8" s="292" customFormat="1" ht="15.75" customHeight="1">
      <c r="A44" s="146" t="s">
        <v>459</v>
      </c>
      <c r="B44" s="384" t="s">
        <v>155</v>
      </c>
      <c r="C44" s="25">
        <v>696579</v>
      </c>
      <c r="D44" s="25">
        <v>696579</v>
      </c>
      <c r="E44" s="25">
        <v>696579</v>
      </c>
      <c r="F44" s="428">
        <f>E44/D44*100</f>
        <v>100</v>
      </c>
    </row>
    <row r="45" spans="1:8" s="292" customFormat="1" ht="15.75" customHeight="1">
      <c r="A45" s="145" t="s">
        <v>15</v>
      </c>
      <c r="B45" s="11" t="s">
        <v>157</v>
      </c>
      <c r="C45" s="41"/>
      <c r="D45" s="41"/>
      <c r="E45" s="41"/>
      <c r="F45" s="505"/>
    </row>
    <row r="46" spans="1:8" s="292" customFormat="1" ht="15.75" customHeight="1" thickBot="1">
      <c r="A46" s="221" t="s">
        <v>17</v>
      </c>
      <c r="B46" s="88" t="s">
        <v>795</v>
      </c>
      <c r="C46" s="32">
        <v>28947238</v>
      </c>
      <c r="D46" s="32">
        <v>26044471</v>
      </c>
      <c r="E46" s="32">
        <v>26044471</v>
      </c>
      <c r="F46" s="488">
        <f>E46/D46*100</f>
        <v>100</v>
      </c>
    </row>
    <row r="47" spans="1:8" ht="15.75" customHeight="1" thickBot="1">
      <c r="A47" s="229" t="s">
        <v>20</v>
      </c>
      <c r="B47" s="374" t="s">
        <v>371</v>
      </c>
      <c r="C47" s="375">
        <f t="shared" ref="C47" si="16">C42+C43</f>
        <v>32643817</v>
      </c>
      <c r="D47" s="375">
        <f>(D42+D43)</f>
        <v>30001993</v>
      </c>
      <c r="E47" s="375">
        <f>E42+E43</f>
        <v>29818873</v>
      </c>
      <c r="F47" s="506">
        <f>E47/D47*100</f>
        <v>99.38964054821291</v>
      </c>
      <c r="G47" s="227"/>
      <c r="H47" s="227"/>
    </row>
    <row r="48" spans="1:8" ht="15.75" customHeight="1" thickBot="1">
      <c r="A48" s="141"/>
      <c r="B48" s="123"/>
      <c r="C48" s="123"/>
      <c r="D48" s="123"/>
      <c r="E48" s="123"/>
      <c r="F48" s="123"/>
    </row>
    <row r="49" spans="1:7" ht="15.75" customHeight="1" thickBot="1">
      <c r="A49" s="125"/>
      <c r="B49" s="140" t="s">
        <v>148</v>
      </c>
      <c r="C49" s="323"/>
      <c r="D49" s="323"/>
      <c r="E49" s="323"/>
      <c r="F49" s="238"/>
    </row>
    <row r="50" spans="1:7" ht="15.75" customHeight="1" thickBot="1">
      <c r="A50" s="110" t="s">
        <v>0</v>
      </c>
      <c r="B50" s="78" t="s">
        <v>460</v>
      </c>
      <c r="C50" s="321">
        <f t="shared" ref="C50" si="17">SUM(C51:C55)</f>
        <v>32358015</v>
      </c>
      <c r="D50" s="321">
        <f>SUM(D51:D55)</f>
        <v>29751483</v>
      </c>
      <c r="E50" s="321">
        <f>SUM(E51:E55)</f>
        <v>29129779</v>
      </c>
      <c r="F50" s="348">
        <f>E50/D50*100</f>
        <v>97.910342822238476</v>
      </c>
    </row>
    <row r="51" spans="1:7" ht="15.75" customHeight="1">
      <c r="A51" s="145" t="s">
        <v>3</v>
      </c>
      <c r="B51" s="3" t="s">
        <v>242</v>
      </c>
      <c r="C51" s="322">
        <v>18801975</v>
      </c>
      <c r="D51" s="322">
        <v>16403788</v>
      </c>
      <c r="E51" s="322">
        <v>16395508</v>
      </c>
      <c r="F51" s="349">
        <f>E51/D51*100</f>
        <v>99.949523853880578</v>
      </c>
    </row>
    <row r="52" spans="1:7" ht="15.75" customHeight="1">
      <c r="A52" s="145" t="s">
        <v>4</v>
      </c>
      <c r="B52" s="5" t="s">
        <v>89</v>
      </c>
      <c r="C52" s="322">
        <v>3930395</v>
      </c>
      <c r="D52" s="322">
        <v>3284106</v>
      </c>
      <c r="E52" s="322">
        <v>3284106</v>
      </c>
      <c r="F52" s="349">
        <f>E52/D52*100</f>
        <v>100</v>
      </c>
    </row>
    <row r="53" spans="1:7" ht="15.75" customHeight="1">
      <c r="A53" s="145" t="s">
        <v>5</v>
      </c>
      <c r="B53" s="5" t="s">
        <v>243</v>
      </c>
      <c r="C53" s="322">
        <v>9625645</v>
      </c>
      <c r="D53" s="322">
        <v>10063589</v>
      </c>
      <c r="E53" s="322">
        <v>9450165</v>
      </c>
      <c r="F53" s="349">
        <f t="shared" ref="F53" si="18">E53/D53*100</f>
        <v>93.90452054431077</v>
      </c>
    </row>
    <row r="54" spans="1:7" ht="15.75" customHeight="1">
      <c r="A54" s="145" t="s">
        <v>45</v>
      </c>
      <c r="B54" s="5" t="s">
        <v>127</v>
      </c>
      <c r="C54" s="322">
        <v>0</v>
      </c>
      <c r="D54" s="322">
        <v>0</v>
      </c>
      <c r="E54" s="322">
        <v>0</v>
      </c>
      <c r="F54" s="349"/>
    </row>
    <row r="55" spans="1:7" ht="15.75" customHeight="1">
      <c r="A55" s="145" t="s">
        <v>47</v>
      </c>
      <c r="B55" s="5" t="s">
        <v>91</v>
      </c>
      <c r="C55" s="322">
        <v>0</v>
      </c>
      <c r="D55" s="322">
        <v>0</v>
      </c>
      <c r="E55" s="322">
        <v>0</v>
      </c>
      <c r="F55" s="349">
        <v>0</v>
      </c>
    </row>
    <row r="56" spans="1:7" s="292" customFormat="1" ht="15.75" customHeight="1" thickBot="1">
      <c r="A56" s="225"/>
      <c r="B56" s="9" t="s">
        <v>128</v>
      </c>
      <c r="C56" s="322">
        <v>0</v>
      </c>
      <c r="D56" s="322">
        <v>0</v>
      </c>
      <c r="E56" s="322">
        <v>0</v>
      </c>
      <c r="F56" s="349">
        <v>0</v>
      </c>
    </row>
    <row r="57" spans="1:7" ht="15.75" customHeight="1" thickBot="1">
      <c r="A57" s="110" t="s">
        <v>1</v>
      </c>
      <c r="B57" s="78" t="s">
        <v>474</v>
      </c>
      <c r="C57" s="321">
        <f t="shared" ref="C57" si="19">C58+C60+C61</f>
        <v>285802</v>
      </c>
      <c r="D57" s="321">
        <f t="shared" ref="D57:E57" si="20">D58+D60+D61</f>
        <v>250510</v>
      </c>
      <c r="E57" s="321">
        <f t="shared" si="20"/>
        <v>249712</v>
      </c>
      <c r="F57" s="348">
        <f>E57/D57*100</f>
        <v>99.681449842321669</v>
      </c>
    </row>
    <row r="58" spans="1:7" ht="15.75" customHeight="1">
      <c r="A58" s="145" t="s">
        <v>50</v>
      </c>
      <c r="B58" s="3" t="s">
        <v>174</v>
      </c>
      <c r="C58" s="322">
        <v>285802</v>
      </c>
      <c r="D58" s="322">
        <v>250510</v>
      </c>
      <c r="E58" s="322">
        <v>249712</v>
      </c>
      <c r="F58" s="349">
        <f>E58/D58*100</f>
        <v>99.681449842321669</v>
      </c>
    </row>
    <row r="59" spans="1:7" s="234" customFormat="1" ht="15.75" customHeight="1">
      <c r="A59" s="145"/>
      <c r="B59" s="5" t="s">
        <v>321</v>
      </c>
      <c r="C59" s="322">
        <v>0</v>
      </c>
      <c r="D59" s="322">
        <v>0</v>
      </c>
      <c r="E59" s="322">
        <v>0</v>
      </c>
      <c r="F59" s="349"/>
    </row>
    <row r="60" spans="1:7" ht="15.75" customHeight="1">
      <c r="A60" s="145" t="s">
        <v>54</v>
      </c>
      <c r="B60" s="5" t="s">
        <v>104</v>
      </c>
      <c r="C60" s="322"/>
      <c r="D60" s="322"/>
      <c r="E60" s="322"/>
      <c r="F60" s="320"/>
    </row>
    <row r="61" spans="1:7" ht="15.75" customHeight="1">
      <c r="A61" s="145" t="s">
        <v>53</v>
      </c>
      <c r="B61" s="5" t="s">
        <v>320</v>
      </c>
      <c r="C61" s="322"/>
      <c r="D61" s="322"/>
      <c r="E61" s="322"/>
      <c r="F61" s="320"/>
    </row>
    <row r="62" spans="1:7" ht="15.75" customHeight="1" thickBot="1">
      <c r="A62" s="145" t="s">
        <v>55</v>
      </c>
      <c r="B62" s="5" t="s">
        <v>321</v>
      </c>
      <c r="C62" s="322"/>
      <c r="D62" s="322"/>
      <c r="E62" s="322"/>
      <c r="F62" s="320"/>
    </row>
    <row r="63" spans="1:7" ht="15.75" customHeight="1" thickBot="1">
      <c r="A63" s="228" t="s">
        <v>2</v>
      </c>
      <c r="B63" s="231" t="s">
        <v>322</v>
      </c>
      <c r="C63" s="324">
        <f t="shared" ref="C63" si="21">+C50+C57</f>
        <v>32643817</v>
      </c>
      <c r="D63" s="324">
        <f t="shared" ref="D63:E63" si="22">+D50+D57</f>
        <v>30001993</v>
      </c>
      <c r="E63" s="324">
        <f t="shared" si="22"/>
        <v>29379491</v>
      </c>
      <c r="F63" s="350">
        <f>E63/D63*100</f>
        <v>97.925131173785687</v>
      </c>
      <c r="G63" s="227"/>
    </row>
    <row r="64" spans="1:7" ht="15.75" customHeight="1" thickBot="1">
      <c r="A64" s="151"/>
      <c r="B64" s="152"/>
      <c r="C64" s="152"/>
      <c r="D64" s="101"/>
      <c r="E64" s="101"/>
    </row>
    <row r="65" spans="1:6" ht="15.75" customHeight="1" thickBot="1">
      <c r="A65" s="142" t="s">
        <v>852</v>
      </c>
      <c r="B65" s="143"/>
      <c r="C65" s="893">
        <v>5</v>
      </c>
      <c r="D65" s="893">
        <v>5</v>
      </c>
      <c r="E65" s="893">
        <v>5</v>
      </c>
    </row>
    <row r="66" spans="1:6" ht="15.75" customHeight="1" thickBot="1">
      <c r="A66" s="142" t="s">
        <v>224</v>
      </c>
      <c r="B66" s="143"/>
      <c r="C66" s="894"/>
      <c r="D66" s="894"/>
      <c r="E66" s="894"/>
    </row>
    <row r="67" spans="1:6" s="234" customFormat="1" ht="15.75" customHeight="1">
      <c r="A67" s="239"/>
      <c r="B67" s="240"/>
      <c r="C67" s="292"/>
      <c r="D67" s="292"/>
      <c r="E67" s="292"/>
    </row>
    <row r="68" spans="1:6" s="234" customFormat="1" ht="15.75" customHeight="1">
      <c r="A68" s="304" t="s">
        <v>536</v>
      </c>
      <c r="B68" s="240"/>
      <c r="C68" s="292"/>
      <c r="D68" s="292"/>
      <c r="E68" s="292"/>
    </row>
    <row r="69" spans="1:6" s="234" customFormat="1" ht="15.75" customHeight="1" thickBot="1">
      <c r="A69" s="246"/>
      <c r="B69" s="246"/>
      <c r="C69" s="1481" t="s">
        <v>1001</v>
      </c>
      <c r="D69" s="1481"/>
      <c r="E69" s="1481"/>
      <c r="F69" s="1481"/>
    </row>
    <row r="70" spans="1:6" ht="27">
      <c r="A70" s="329" t="s">
        <v>311</v>
      </c>
      <c r="B70" s="130" t="s">
        <v>789</v>
      </c>
      <c r="C70" s="331"/>
      <c r="D70" s="331"/>
      <c r="E70" s="331"/>
      <c r="F70" s="307" t="s">
        <v>326</v>
      </c>
    </row>
    <row r="71" spans="1:6" ht="18.75" thickBot="1">
      <c r="A71" s="330" t="s">
        <v>305</v>
      </c>
      <c r="B71" s="131" t="s">
        <v>378</v>
      </c>
      <c r="C71" s="332"/>
      <c r="D71" s="332"/>
      <c r="E71" s="332"/>
      <c r="F71" s="149" t="s">
        <v>312</v>
      </c>
    </row>
    <row r="72" spans="1:6" ht="15.75" thickBot="1">
      <c r="A72" s="133"/>
      <c r="B72" s="133"/>
      <c r="C72" s="134"/>
      <c r="D72" s="134"/>
      <c r="E72" s="134"/>
      <c r="F72" s="134" t="s">
        <v>307</v>
      </c>
    </row>
    <row r="73" spans="1:6" ht="25.5" customHeight="1" thickBot="1">
      <c r="A73" s="125" t="s">
        <v>308</v>
      </c>
      <c r="B73" s="111" t="s">
        <v>309</v>
      </c>
      <c r="C73" s="913" t="s">
        <v>853</v>
      </c>
      <c r="D73" s="913" t="s">
        <v>854</v>
      </c>
      <c r="E73" s="913" t="s">
        <v>855</v>
      </c>
      <c r="F73" s="319" t="s">
        <v>557</v>
      </c>
    </row>
    <row r="74" spans="1:6" ht="15.75" customHeight="1" thickBot="1">
      <c r="A74" s="110">
        <v>1</v>
      </c>
      <c r="B74" s="111">
        <v>2</v>
      </c>
      <c r="C74" s="111">
        <v>3</v>
      </c>
      <c r="D74" s="333">
        <v>4</v>
      </c>
      <c r="E74" s="333">
        <v>5</v>
      </c>
      <c r="F74" s="309">
        <v>6</v>
      </c>
    </row>
    <row r="75" spans="1:6" ht="15.75" customHeight="1" thickBot="1">
      <c r="A75" s="390" t="s">
        <v>0</v>
      </c>
      <c r="B75" s="391" t="s">
        <v>353</v>
      </c>
      <c r="C75" s="351">
        <f t="shared" ref="C75:E75" si="23">C76+C84+C85+C96</f>
        <v>3000000</v>
      </c>
      <c r="D75" s="351">
        <f t="shared" si="23"/>
        <v>3260943</v>
      </c>
      <c r="E75" s="351">
        <f t="shared" si="23"/>
        <v>3077823</v>
      </c>
      <c r="F75" s="425">
        <f>E75/D75*100</f>
        <v>94.384446462265672</v>
      </c>
    </row>
    <row r="76" spans="1:6" ht="15.75" customHeight="1" thickBot="1">
      <c r="A76" s="371" t="s">
        <v>3</v>
      </c>
      <c r="B76" s="370" t="s">
        <v>437</v>
      </c>
      <c r="C76" s="325">
        <f t="shared" ref="C76" si="24">SUM(C77:C79)</f>
        <v>0</v>
      </c>
      <c r="D76" s="325">
        <f t="shared" ref="D76:E76" si="25">SUM(D77:D79)</f>
        <v>0</v>
      </c>
      <c r="E76" s="325">
        <f t="shared" si="25"/>
        <v>0</v>
      </c>
      <c r="F76" s="427"/>
    </row>
    <row r="77" spans="1:6" ht="15.75" customHeight="1">
      <c r="A77" s="146" t="s">
        <v>438</v>
      </c>
      <c r="B77" s="3" t="s">
        <v>51</v>
      </c>
      <c r="C77" s="26"/>
      <c r="D77" s="26"/>
      <c r="E77" s="26"/>
      <c r="F77" s="507"/>
    </row>
    <row r="78" spans="1:6" ht="15.75" customHeight="1">
      <c r="A78" s="146" t="s">
        <v>439</v>
      </c>
      <c r="B78" s="5" t="s">
        <v>314</v>
      </c>
      <c r="C78" s="26"/>
      <c r="D78" s="26"/>
      <c r="E78" s="26"/>
      <c r="F78" s="507"/>
    </row>
    <row r="79" spans="1:6" ht="15.75" customHeight="1">
      <c r="A79" s="146" t="s">
        <v>440</v>
      </c>
      <c r="B79" s="5" t="s">
        <v>315</v>
      </c>
      <c r="C79" s="26"/>
      <c r="D79" s="26"/>
      <c r="E79" s="26"/>
      <c r="F79" s="499"/>
    </row>
    <row r="80" spans="1:6" ht="15.75" customHeight="1">
      <c r="A80" s="146" t="s">
        <v>441</v>
      </c>
      <c r="B80" s="88" t="s">
        <v>316</v>
      </c>
      <c r="C80" s="26"/>
      <c r="D80" s="26"/>
      <c r="E80" s="26"/>
      <c r="F80" s="499"/>
    </row>
    <row r="81" spans="1:6" ht="15.75" customHeight="1">
      <c r="A81" s="146" t="s">
        <v>442</v>
      </c>
      <c r="B81" s="372" t="s">
        <v>435</v>
      </c>
      <c r="C81" s="32"/>
      <c r="D81" s="32"/>
      <c r="E81" s="32"/>
      <c r="F81" s="488"/>
    </row>
    <row r="82" spans="1:6" ht="15.75" customHeight="1">
      <c r="A82" s="225" t="s">
        <v>470</v>
      </c>
      <c r="B82" s="372" t="s">
        <v>471</v>
      </c>
      <c r="C82" s="32"/>
      <c r="D82" s="32"/>
      <c r="E82" s="32"/>
      <c r="F82" s="488"/>
    </row>
    <row r="83" spans="1:6" ht="15.75" customHeight="1" thickBot="1">
      <c r="A83" s="226" t="s">
        <v>475</v>
      </c>
      <c r="B83" s="395" t="s">
        <v>476</v>
      </c>
      <c r="C83" s="172"/>
      <c r="D83" s="172"/>
      <c r="E83" s="172"/>
      <c r="F83" s="508"/>
    </row>
    <row r="84" spans="1:6" ht="15.75" customHeight="1" thickBot="1">
      <c r="A84" s="371" t="s">
        <v>4</v>
      </c>
      <c r="B84" s="78" t="s">
        <v>152</v>
      </c>
      <c r="C84" s="315"/>
      <c r="D84" s="315"/>
      <c r="E84" s="315"/>
      <c r="F84" s="509"/>
    </row>
    <row r="85" spans="1:6" ht="15.75" customHeight="1" thickBot="1">
      <c r="A85" s="371" t="s">
        <v>5</v>
      </c>
      <c r="B85" s="78" t="s">
        <v>353</v>
      </c>
      <c r="C85" s="315">
        <f t="shared" ref="C85:E85" si="26">SUM(C86:C95)</f>
        <v>3000000</v>
      </c>
      <c r="D85" s="315">
        <f t="shared" si="26"/>
        <v>3260943</v>
      </c>
      <c r="E85" s="315">
        <f t="shared" si="26"/>
        <v>3077823</v>
      </c>
      <c r="F85" s="498">
        <f>E85/D85*100</f>
        <v>94.384446462265672</v>
      </c>
    </row>
    <row r="86" spans="1:6" ht="15.75" customHeight="1">
      <c r="A86" s="146" t="s">
        <v>443</v>
      </c>
      <c r="B86" s="3" t="s">
        <v>66</v>
      </c>
      <c r="C86" s="25">
        <v>0</v>
      </c>
      <c r="D86" s="25">
        <v>0</v>
      </c>
      <c r="E86" s="25">
        <v>0</v>
      </c>
      <c r="F86" s="428">
        <v>0</v>
      </c>
    </row>
    <row r="87" spans="1:6" ht="15.75" customHeight="1">
      <c r="A87" s="146" t="s">
        <v>444</v>
      </c>
      <c r="B87" s="5" t="s">
        <v>67</v>
      </c>
      <c r="C87" s="25">
        <v>2489764</v>
      </c>
      <c r="D87" s="25">
        <v>2715560</v>
      </c>
      <c r="E87" s="25">
        <v>2569160</v>
      </c>
      <c r="F87" s="499">
        <f>E87/D87*100</f>
        <v>94.608846794031436</v>
      </c>
    </row>
    <row r="88" spans="1:6" ht="15.75" customHeight="1">
      <c r="A88" s="146" t="s">
        <v>445</v>
      </c>
      <c r="B88" s="5" t="s">
        <v>227</v>
      </c>
      <c r="C88" s="25">
        <v>0</v>
      </c>
      <c r="D88" s="25">
        <v>1135</v>
      </c>
      <c r="E88" s="25">
        <v>1135</v>
      </c>
      <c r="F88" s="499">
        <v>0</v>
      </c>
    </row>
    <row r="89" spans="1:6" ht="15.75" customHeight="1">
      <c r="A89" s="146" t="s">
        <v>446</v>
      </c>
      <c r="B89" s="5" t="s">
        <v>69</v>
      </c>
      <c r="C89" s="25">
        <v>0</v>
      </c>
      <c r="D89" s="25">
        <v>0</v>
      </c>
      <c r="E89" s="25">
        <v>0</v>
      </c>
      <c r="F89" s="499">
        <v>0</v>
      </c>
    </row>
    <row r="90" spans="1:6" ht="15.75" customHeight="1">
      <c r="A90" s="146" t="s">
        <v>447</v>
      </c>
      <c r="B90" s="5" t="s">
        <v>14</v>
      </c>
      <c r="C90" s="25">
        <v>0</v>
      </c>
      <c r="D90" s="25">
        <v>0</v>
      </c>
      <c r="E90" s="25">
        <v>0</v>
      </c>
      <c r="F90" s="499">
        <v>0</v>
      </c>
    </row>
    <row r="91" spans="1:6" ht="15.75" customHeight="1">
      <c r="A91" s="146" t="s">
        <v>448</v>
      </c>
      <c r="B91" s="5" t="s">
        <v>16</v>
      </c>
      <c r="C91" s="25">
        <v>510236</v>
      </c>
      <c r="D91" s="25">
        <v>539912</v>
      </c>
      <c r="E91" s="25">
        <v>503192</v>
      </c>
      <c r="F91" s="499">
        <f t="shared" ref="F91" si="27">E91/D91*100</f>
        <v>93.198891671235316</v>
      </c>
    </row>
    <row r="92" spans="1:6" ht="15.75" customHeight="1">
      <c r="A92" s="146" t="s">
        <v>449</v>
      </c>
      <c r="B92" s="5" t="s">
        <v>313</v>
      </c>
      <c r="C92" s="25">
        <v>0</v>
      </c>
      <c r="D92" s="25">
        <v>0</v>
      </c>
      <c r="E92" s="25">
        <v>0</v>
      </c>
      <c r="F92" s="499"/>
    </row>
    <row r="93" spans="1:6" ht="15.75" customHeight="1">
      <c r="A93" s="146" t="s">
        <v>450</v>
      </c>
      <c r="B93" s="5" t="s">
        <v>228</v>
      </c>
      <c r="C93" s="25">
        <v>0</v>
      </c>
      <c r="D93" s="25">
        <v>0</v>
      </c>
      <c r="E93" s="25">
        <v>0</v>
      </c>
      <c r="F93" s="499">
        <v>0</v>
      </c>
    </row>
    <row r="94" spans="1:6" ht="15.75" customHeight="1">
      <c r="A94" s="146" t="s">
        <v>451</v>
      </c>
      <c r="B94" s="5" t="s">
        <v>829</v>
      </c>
      <c r="C94" s="25">
        <v>0</v>
      </c>
      <c r="D94" s="25"/>
      <c r="E94" s="25"/>
      <c r="F94" s="499"/>
    </row>
    <row r="95" spans="1:6" ht="15.75" customHeight="1" thickBot="1">
      <c r="A95" s="146" t="s">
        <v>452</v>
      </c>
      <c r="B95" s="88" t="s">
        <v>19</v>
      </c>
      <c r="C95" s="25">
        <v>0</v>
      </c>
      <c r="D95" s="25">
        <v>4336</v>
      </c>
      <c r="E95" s="25">
        <v>4336</v>
      </c>
      <c r="F95" s="499"/>
    </row>
    <row r="96" spans="1:6" ht="15.75" customHeight="1" thickBot="1">
      <c r="A96" s="371" t="s">
        <v>45</v>
      </c>
      <c r="B96" s="78" t="s">
        <v>27</v>
      </c>
      <c r="C96" s="377"/>
      <c r="D96" s="377"/>
      <c r="E96" s="377"/>
      <c r="F96" s="500"/>
    </row>
    <row r="97" spans="1:6" ht="15.75" customHeight="1" thickBot="1">
      <c r="A97" s="229" t="s">
        <v>1</v>
      </c>
      <c r="B97" s="392" t="s">
        <v>436</v>
      </c>
      <c r="C97" s="376">
        <f t="shared" ref="C97:E97" si="28">C98</f>
        <v>0</v>
      </c>
      <c r="D97" s="376">
        <f t="shared" si="28"/>
        <v>0</v>
      </c>
      <c r="E97" s="376">
        <f t="shared" si="28"/>
        <v>0</v>
      </c>
      <c r="F97" s="510"/>
    </row>
    <row r="98" spans="1:6" ht="15.75" customHeight="1" thickBot="1">
      <c r="A98" s="371" t="s">
        <v>50</v>
      </c>
      <c r="B98" s="78" t="s">
        <v>466</v>
      </c>
      <c r="C98" s="315">
        <f t="shared" ref="C98" si="29">SUM(C99:C100)</f>
        <v>0</v>
      </c>
      <c r="D98" s="315">
        <f t="shared" ref="D98:E98" si="30">SUM(D99:D100)</f>
        <v>0</v>
      </c>
      <c r="E98" s="315">
        <f t="shared" si="30"/>
        <v>0</v>
      </c>
      <c r="F98" s="501"/>
    </row>
    <row r="99" spans="1:6" ht="15.75" customHeight="1">
      <c r="A99" s="146" t="s">
        <v>453</v>
      </c>
      <c r="B99" s="3" t="s">
        <v>314</v>
      </c>
      <c r="C99" s="25"/>
      <c r="D99" s="25"/>
      <c r="E99" s="25"/>
      <c r="F99" s="428"/>
    </row>
    <row r="100" spans="1:6" ht="15.75" customHeight="1">
      <c r="A100" s="145" t="s">
        <v>454</v>
      </c>
      <c r="B100" s="5" t="s">
        <v>317</v>
      </c>
      <c r="C100" s="41">
        <f t="shared" ref="C100:E100" si="31">SUM(C101:C102)</f>
        <v>0</v>
      </c>
      <c r="D100" s="41">
        <f t="shared" si="31"/>
        <v>0</v>
      </c>
      <c r="E100" s="41">
        <f t="shared" si="31"/>
        <v>0</v>
      </c>
      <c r="F100" s="488"/>
    </row>
    <row r="101" spans="1:6" ht="15.75" customHeight="1">
      <c r="A101" s="221" t="s">
        <v>455</v>
      </c>
      <c r="B101" s="222" t="s">
        <v>318</v>
      </c>
      <c r="C101" s="32"/>
      <c r="D101" s="32"/>
      <c r="E101" s="32"/>
      <c r="F101" s="488"/>
    </row>
    <row r="102" spans="1:6" ht="15.75" customHeight="1" thickBot="1">
      <c r="A102" s="226" t="s">
        <v>472</v>
      </c>
      <c r="B102" s="372" t="s">
        <v>471</v>
      </c>
      <c r="C102" s="380"/>
      <c r="D102" s="380"/>
      <c r="E102" s="380"/>
      <c r="F102" s="502"/>
    </row>
    <row r="103" spans="1:6" ht="15.75" customHeight="1" thickBot="1">
      <c r="A103" s="371" t="s">
        <v>54</v>
      </c>
      <c r="B103" s="373" t="s">
        <v>436</v>
      </c>
      <c r="C103" s="33">
        <f t="shared" ref="C103:E103" si="32">+C104+C105</f>
        <v>0</v>
      </c>
      <c r="D103" s="33">
        <f t="shared" si="32"/>
        <v>0</v>
      </c>
      <c r="E103" s="33">
        <f t="shared" si="32"/>
        <v>0</v>
      </c>
      <c r="F103" s="427"/>
    </row>
    <row r="104" spans="1:6" ht="15.75" customHeight="1">
      <c r="A104" s="146" t="s">
        <v>456</v>
      </c>
      <c r="B104" s="384" t="s">
        <v>22</v>
      </c>
      <c r="C104" s="25"/>
      <c r="D104" s="25"/>
      <c r="E104" s="25"/>
      <c r="F104" s="429"/>
    </row>
    <row r="105" spans="1:6" ht="15.75" customHeight="1">
      <c r="A105" s="145" t="s">
        <v>457</v>
      </c>
      <c r="B105" s="11" t="s">
        <v>24</v>
      </c>
      <c r="C105" s="363"/>
      <c r="D105" s="363"/>
      <c r="E105" s="363"/>
      <c r="F105" s="503"/>
    </row>
    <row r="106" spans="1:6" ht="15.75" customHeight="1" thickBot="1">
      <c r="A106" s="221" t="s">
        <v>458</v>
      </c>
      <c r="B106" s="385" t="s">
        <v>229</v>
      </c>
      <c r="C106" s="32"/>
      <c r="D106" s="32"/>
      <c r="E106" s="32"/>
      <c r="F106" s="478"/>
    </row>
    <row r="107" spans="1:6" ht="15.75" customHeight="1" thickBot="1">
      <c r="A107" s="371" t="s">
        <v>53</v>
      </c>
      <c r="B107" s="373" t="s">
        <v>319</v>
      </c>
      <c r="C107" s="315"/>
      <c r="D107" s="315"/>
      <c r="E107" s="315"/>
      <c r="F107" s="475"/>
    </row>
    <row r="108" spans="1:6" ht="15.75" customHeight="1" thickBot="1">
      <c r="A108" s="386" t="s">
        <v>2</v>
      </c>
      <c r="B108" s="387" t="s">
        <v>467</v>
      </c>
      <c r="C108" s="388">
        <f t="shared" ref="C108:E108" si="33">C97+C75</f>
        <v>3000000</v>
      </c>
      <c r="D108" s="388">
        <f t="shared" si="33"/>
        <v>3260943</v>
      </c>
      <c r="E108" s="388">
        <f t="shared" si="33"/>
        <v>3077823</v>
      </c>
      <c r="F108" s="504">
        <f>E108/D108*100</f>
        <v>94.384446462265672</v>
      </c>
    </row>
    <row r="109" spans="1:6" ht="15.75" customHeight="1" thickBot="1">
      <c r="A109" s="110" t="s">
        <v>12</v>
      </c>
      <c r="B109" s="373" t="s">
        <v>374</v>
      </c>
      <c r="C109" s="33">
        <f>SUM(C110:C112)</f>
        <v>29643817</v>
      </c>
      <c r="D109" s="33">
        <f>SUM(D110:D112)</f>
        <v>26741050</v>
      </c>
      <c r="E109" s="33">
        <f>SUM(E110:E112)</f>
        <v>26741050</v>
      </c>
      <c r="F109" s="427">
        <f>E109/D109*100</f>
        <v>100</v>
      </c>
    </row>
    <row r="110" spans="1:6" s="292" customFormat="1" ht="15.75" customHeight="1">
      <c r="A110" s="146" t="s">
        <v>459</v>
      </c>
      <c r="B110" s="384" t="s">
        <v>155</v>
      </c>
      <c r="C110" s="25">
        <v>696579</v>
      </c>
      <c r="D110" s="25">
        <v>696579</v>
      </c>
      <c r="E110" s="25">
        <v>696579</v>
      </c>
      <c r="F110" s="428">
        <f>E110/D110*100</f>
        <v>100</v>
      </c>
    </row>
    <row r="111" spans="1:6" s="292" customFormat="1" ht="15.75" customHeight="1">
      <c r="A111" s="145" t="s">
        <v>15</v>
      </c>
      <c r="B111" s="11" t="s">
        <v>157</v>
      </c>
      <c r="C111" s="41"/>
      <c r="D111" s="41"/>
      <c r="E111" s="41"/>
      <c r="F111" s="505"/>
    </row>
    <row r="112" spans="1:6" s="292" customFormat="1" ht="15.75" customHeight="1" thickBot="1">
      <c r="A112" s="221" t="s">
        <v>17</v>
      </c>
      <c r="B112" s="88" t="s">
        <v>795</v>
      </c>
      <c r="C112" s="32">
        <v>28947238</v>
      </c>
      <c r="D112" s="32">
        <v>26044471</v>
      </c>
      <c r="E112" s="32">
        <v>26044471</v>
      </c>
      <c r="F112" s="488">
        <f>E112/D112*100</f>
        <v>100</v>
      </c>
    </row>
    <row r="113" spans="1:9" s="292" customFormat="1" ht="15.75" customHeight="1" thickBot="1">
      <c r="A113" s="229" t="s">
        <v>20</v>
      </c>
      <c r="B113" s="374" t="s">
        <v>371</v>
      </c>
      <c r="C113" s="375">
        <f t="shared" ref="C113" si="34">C108+C109</f>
        <v>32643817</v>
      </c>
      <c r="D113" s="375">
        <f>(D108+D109)</f>
        <v>30001993</v>
      </c>
      <c r="E113" s="375">
        <f>E108+E109</f>
        <v>29818873</v>
      </c>
      <c r="F113" s="506">
        <f>E113/D113*100</f>
        <v>99.38964054821291</v>
      </c>
    </row>
    <row r="114" spans="1:9" ht="15.75" customHeight="1" thickBot="1">
      <c r="A114" s="141"/>
      <c r="B114" s="123"/>
      <c r="C114" s="123"/>
      <c r="D114" s="123"/>
      <c r="E114" s="123"/>
      <c r="F114" s="123"/>
    </row>
    <row r="115" spans="1:9" ht="15.75" customHeight="1" thickBot="1">
      <c r="A115" s="125"/>
      <c r="B115" s="140" t="s">
        <v>148</v>
      </c>
      <c r="C115" s="323"/>
      <c r="D115" s="323"/>
      <c r="E115" s="323"/>
      <c r="F115" s="238"/>
      <c r="G115" s="227"/>
      <c r="H115" s="227"/>
      <c r="I115" s="227"/>
    </row>
    <row r="116" spans="1:9" ht="15.75" customHeight="1" thickBot="1">
      <c r="A116" s="110" t="s">
        <v>0</v>
      </c>
      <c r="B116" s="78" t="s">
        <v>460</v>
      </c>
      <c r="C116" s="321">
        <f t="shared" ref="C116" si="35">SUM(C117:C121)</f>
        <v>32358015</v>
      </c>
      <c r="D116" s="321">
        <f>SUM(D117:D121)</f>
        <v>29751483</v>
      </c>
      <c r="E116" s="321">
        <f>SUM(E117:E121)</f>
        <v>29129779</v>
      </c>
      <c r="F116" s="348">
        <f>E116/D116*100</f>
        <v>97.910342822238476</v>
      </c>
      <c r="G116" s="227"/>
      <c r="H116" s="227"/>
      <c r="I116" s="227"/>
    </row>
    <row r="117" spans="1:9" ht="15.75" customHeight="1">
      <c r="A117" s="145" t="s">
        <v>3</v>
      </c>
      <c r="B117" s="3" t="s">
        <v>242</v>
      </c>
      <c r="C117" s="322">
        <v>18801975</v>
      </c>
      <c r="D117" s="322">
        <v>16403788</v>
      </c>
      <c r="E117" s="322">
        <v>16395508</v>
      </c>
      <c r="F117" s="349">
        <f>E117/D117*100</f>
        <v>99.949523853880578</v>
      </c>
    </row>
    <row r="118" spans="1:9" ht="15.75" customHeight="1">
      <c r="A118" s="145" t="s">
        <v>4</v>
      </c>
      <c r="B118" s="5" t="s">
        <v>89</v>
      </c>
      <c r="C118" s="322">
        <v>3930395</v>
      </c>
      <c r="D118" s="322">
        <v>3284106</v>
      </c>
      <c r="E118" s="322">
        <v>3284106</v>
      </c>
      <c r="F118" s="349">
        <f>E118/D118*100</f>
        <v>100</v>
      </c>
    </row>
    <row r="119" spans="1:9" ht="15.75" customHeight="1">
      <c r="A119" s="145" t="s">
        <v>5</v>
      </c>
      <c r="B119" s="5" t="s">
        <v>243</v>
      </c>
      <c r="C119" s="322">
        <v>9625645</v>
      </c>
      <c r="D119" s="322">
        <v>10063589</v>
      </c>
      <c r="E119" s="322">
        <v>9450165</v>
      </c>
      <c r="F119" s="349">
        <f t="shared" ref="F119" si="36">E119/D119*100</f>
        <v>93.90452054431077</v>
      </c>
    </row>
    <row r="120" spans="1:9" ht="15.75" customHeight="1">
      <c r="A120" s="145" t="s">
        <v>45</v>
      </c>
      <c r="B120" s="5" t="s">
        <v>127</v>
      </c>
      <c r="C120" s="322">
        <v>0</v>
      </c>
      <c r="D120" s="322">
        <v>0</v>
      </c>
      <c r="E120" s="322">
        <v>0</v>
      </c>
      <c r="F120" s="349"/>
    </row>
    <row r="121" spans="1:9" ht="15.75" customHeight="1">
      <c r="A121" s="145" t="s">
        <v>47</v>
      </c>
      <c r="B121" s="5" t="s">
        <v>91</v>
      </c>
      <c r="C121" s="322">
        <v>0</v>
      </c>
      <c r="D121" s="322">
        <v>0</v>
      </c>
      <c r="E121" s="322">
        <v>0</v>
      </c>
      <c r="F121" s="349">
        <v>0</v>
      </c>
    </row>
    <row r="122" spans="1:9" ht="15.75" customHeight="1" thickBot="1">
      <c r="A122" s="225"/>
      <c r="B122" s="9" t="s">
        <v>128</v>
      </c>
      <c r="C122" s="322">
        <v>0</v>
      </c>
      <c r="D122" s="322">
        <v>0</v>
      </c>
      <c r="E122" s="322">
        <v>0</v>
      </c>
      <c r="F122" s="349">
        <v>0</v>
      </c>
    </row>
    <row r="123" spans="1:9" s="292" customFormat="1" ht="15.75" customHeight="1" thickBot="1">
      <c r="A123" s="110" t="s">
        <v>1</v>
      </c>
      <c r="B123" s="78" t="s">
        <v>474</v>
      </c>
      <c r="C123" s="321">
        <f t="shared" ref="C123:E123" si="37">C124+C126+C127</f>
        <v>285802</v>
      </c>
      <c r="D123" s="321">
        <f t="shared" si="37"/>
        <v>250510</v>
      </c>
      <c r="E123" s="321">
        <f t="shared" si="37"/>
        <v>249712</v>
      </c>
      <c r="F123" s="348">
        <f>E123/D123*100</f>
        <v>99.681449842321669</v>
      </c>
    </row>
    <row r="124" spans="1:9" ht="15.75" customHeight="1">
      <c r="A124" s="145" t="s">
        <v>50</v>
      </c>
      <c r="B124" s="3" t="s">
        <v>174</v>
      </c>
      <c r="C124" s="322">
        <v>285802</v>
      </c>
      <c r="D124" s="322">
        <v>250510</v>
      </c>
      <c r="E124" s="322">
        <v>249712</v>
      </c>
      <c r="F124" s="349">
        <f>E124/D124*100</f>
        <v>99.681449842321669</v>
      </c>
    </row>
    <row r="125" spans="1:9" ht="15.75" customHeight="1">
      <c r="A125" s="145"/>
      <c r="B125" s="5" t="s">
        <v>321</v>
      </c>
      <c r="C125" s="322">
        <v>0</v>
      </c>
      <c r="D125" s="322">
        <v>0</v>
      </c>
      <c r="E125" s="322">
        <v>0</v>
      </c>
      <c r="F125" s="349"/>
    </row>
    <row r="126" spans="1:9" ht="15.75" customHeight="1">
      <c r="A126" s="145" t="s">
        <v>54</v>
      </c>
      <c r="B126" s="5" t="s">
        <v>104</v>
      </c>
      <c r="C126" s="322"/>
      <c r="D126" s="322"/>
      <c r="E126" s="322"/>
      <c r="F126" s="320"/>
    </row>
    <row r="127" spans="1:9" ht="15.75" customHeight="1">
      <c r="A127" s="145" t="s">
        <v>53</v>
      </c>
      <c r="B127" s="5" t="s">
        <v>320</v>
      </c>
      <c r="C127" s="322"/>
      <c r="D127" s="322"/>
      <c r="E127" s="322"/>
      <c r="F127" s="320"/>
    </row>
    <row r="128" spans="1:9" ht="15.75" customHeight="1" thickBot="1">
      <c r="A128" s="145" t="s">
        <v>55</v>
      </c>
      <c r="B128" s="5" t="s">
        <v>321</v>
      </c>
      <c r="C128" s="322"/>
      <c r="D128" s="322"/>
      <c r="E128" s="322"/>
      <c r="F128" s="320"/>
    </row>
    <row r="129" spans="1:6" ht="15.75" customHeight="1" thickBot="1">
      <c r="A129" s="228" t="s">
        <v>2</v>
      </c>
      <c r="B129" s="231" t="s">
        <v>322</v>
      </c>
      <c r="C129" s="324">
        <f t="shared" ref="C129:E129" si="38">+C116+C123</f>
        <v>32643817</v>
      </c>
      <c r="D129" s="324">
        <f t="shared" si="38"/>
        <v>30001993</v>
      </c>
      <c r="E129" s="324">
        <f t="shared" si="38"/>
        <v>29379491</v>
      </c>
      <c r="F129" s="350">
        <f>E129/D129*100</f>
        <v>97.925131173785687</v>
      </c>
    </row>
    <row r="130" spans="1:6" ht="15.75" customHeight="1" thickBot="1">
      <c r="A130" s="151"/>
      <c r="B130" s="152"/>
      <c r="C130" s="152"/>
      <c r="D130" s="101">
        <f>D195+D260</f>
        <v>0</v>
      </c>
      <c r="E130" s="101">
        <f>E195+E260</f>
        <v>0</v>
      </c>
      <c r="F130" s="292"/>
    </row>
    <row r="131" spans="1:6" ht="15.75" customHeight="1">
      <c r="A131" s="926" t="s">
        <v>852</v>
      </c>
      <c r="B131" s="927"/>
      <c r="C131" s="928">
        <v>5</v>
      </c>
      <c r="D131" s="928">
        <v>5</v>
      </c>
      <c r="E131" s="928">
        <v>5</v>
      </c>
      <c r="F131" s="915"/>
    </row>
    <row r="132" spans="1:6" ht="15.75" customHeight="1">
      <c r="A132" s="935" t="s">
        <v>224</v>
      </c>
      <c r="B132" s="925"/>
      <c r="C132" s="894"/>
      <c r="D132" s="894"/>
      <c r="E132" s="894"/>
      <c r="F132" s="917"/>
    </row>
    <row r="133" spans="1:6" ht="12.75" customHeight="1" thickBot="1">
      <c r="A133" s="929" t="s">
        <v>224</v>
      </c>
      <c r="B133" s="930"/>
      <c r="C133" s="931">
        <v>0</v>
      </c>
      <c r="D133" s="931">
        <v>0</v>
      </c>
      <c r="E133" s="931">
        <v>0</v>
      </c>
      <c r="F133" s="932"/>
    </row>
    <row r="134" spans="1:6" s="292" customFormat="1" ht="29.25" customHeight="1">
      <c r="A134" s="1489" t="s">
        <v>856</v>
      </c>
      <c r="B134" s="1489"/>
      <c r="C134" s="1489"/>
      <c r="D134" s="1489"/>
      <c r="E134" s="1489"/>
      <c r="F134" s="1489"/>
    </row>
    <row r="135" spans="1:6" ht="16.5" thickBot="1">
      <c r="A135" s="246"/>
      <c r="B135" s="246"/>
      <c r="C135" s="293"/>
      <c r="D135" s="293"/>
      <c r="E135" s="1481" t="s">
        <v>1021</v>
      </c>
      <c r="F135" s="1481"/>
    </row>
    <row r="136" spans="1:6" ht="33.75" customHeight="1">
      <c r="A136" s="329" t="s">
        <v>311</v>
      </c>
      <c r="B136" s="130" t="s">
        <v>789</v>
      </c>
      <c r="C136" s="331"/>
      <c r="D136" s="331"/>
      <c r="E136" s="331"/>
      <c r="F136" s="307" t="s">
        <v>326</v>
      </c>
    </row>
    <row r="137" spans="1:6" ht="18.75" thickBot="1">
      <c r="A137" s="330" t="s">
        <v>305</v>
      </c>
      <c r="B137" s="131" t="s">
        <v>324</v>
      </c>
      <c r="C137" s="332"/>
      <c r="D137" s="332"/>
      <c r="E137" s="332"/>
      <c r="F137" s="149" t="s">
        <v>325</v>
      </c>
    </row>
    <row r="138" spans="1:6" ht="15.75" thickBot="1">
      <c r="A138" s="133"/>
      <c r="B138" s="133"/>
      <c r="C138" s="134"/>
      <c r="D138" s="134"/>
      <c r="E138" s="134"/>
      <c r="F138" s="134" t="s">
        <v>307</v>
      </c>
    </row>
    <row r="139" spans="1:6" ht="26.25" customHeight="1" thickBot="1">
      <c r="A139" s="125" t="s">
        <v>308</v>
      </c>
      <c r="B139" s="135" t="s">
        <v>309</v>
      </c>
      <c r="C139" s="913" t="s">
        <v>853</v>
      </c>
      <c r="D139" s="913" t="s">
        <v>854</v>
      </c>
      <c r="E139" s="913" t="s">
        <v>855</v>
      </c>
      <c r="F139" s="319" t="s">
        <v>557</v>
      </c>
    </row>
    <row r="140" spans="1:6" ht="15.75" customHeight="1" thickBot="1">
      <c r="A140" s="110">
        <v>1</v>
      </c>
      <c r="B140" s="111">
        <v>2</v>
      </c>
      <c r="C140" s="111">
        <v>3</v>
      </c>
      <c r="D140" s="111">
        <v>4</v>
      </c>
      <c r="E140" s="111">
        <v>5</v>
      </c>
      <c r="F140" s="309">
        <v>6</v>
      </c>
    </row>
    <row r="141" spans="1:6" ht="15.75" customHeight="1" thickBot="1">
      <c r="A141" s="136"/>
      <c r="B141" s="137" t="s">
        <v>147</v>
      </c>
      <c r="C141" s="359"/>
      <c r="D141" s="359"/>
      <c r="E141" s="359"/>
      <c r="F141" s="150"/>
    </row>
    <row r="142" spans="1:6" ht="15.75" customHeight="1" thickBot="1">
      <c r="A142" s="390" t="s">
        <v>0</v>
      </c>
      <c r="B142" s="391" t="s">
        <v>353</v>
      </c>
      <c r="C142" s="351">
        <f t="shared" ref="C142" si="39">C143+C151+C152+C163</f>
        <v>0</v>
      </c>
      <c r="D142" s="351">
        <f t="shared" ref="D142:E142" si="40">D143+D151+D152+D163</f>
        <v>0</v>
      </c>
      <c r="E142" s="351">
        <f t="shared" si="40"/>
        <v>0</v>
      </c>
      <c r="F142" s="393"/>
    </row>
    <row r="143" spans="1:6" ht="15.75" customHeight="1" thickBot="1">
      <c r="A143" s="371" t="s">
        <v>3</v>
      </c>
      <c r="B143" s="370" t="s">
        <v>437</v>
      </c>
      <c r="C143" s="325">
        <f t="shared" ref="C143" si="41">SUM(C144:C146)</f>
        <v>0</v>
      </c>
      <c r="D143" s="325">
        <f t="shared" ref="D143:E143" si="42">SUM(D144:D146)</f>
        <v>0</v>
      </c>
      <c r="E143" s="325">
        <f t="shared" si="42"/>
        <v>0</v>
      </c>
      <c r="F143" s="335"/>
    </row>
    <row r="144" spans="1:6" ht="15.75" customHeight="1">
      <c r="A144" s="146" t="s">
        <v>438</v>
      </c>
      <c r="B144" s="3" t="s">
        <v>51</v>
      </c>
      <c r="C144" s="26"/>
      <c r="D144" s="26"/>
      <c r="E144" s="26"/>
      <c r="F144" s="310"/>
    </row>
    <row r="145" spans="1:6" ht="15.75" customHeight="1">
      <c r="A145" s="146" t="s">
        <v>439</v>
      </c>
      <c r="B145" s="5" t="s">
        <v>314</v>
      </c>
      <c r="C145" s="26"/>
      <c r="D145" s="26"/>
      <c r="E145" s="26"/>
      <c r="F145" s="310"/>
    </row>
    <row r="146" spans="1:6" ht="15.75" customHeight="1">
      <c r="A146" s="146" t="s">
        <v>440</v>
      </c>
      <c r="B146" s="5" t="s">
        <v>315</v>
      </c>
      <c r="C146" s="26"/>
      <c r="D146" s="26"/>
      <c r="E146" s="26"/>
      <c r="F146" s="334"/>
    </row>
    <row r="147" spans="1:6" ht="15.75" customHeight="1">
      <c r="A147" s="146" t="s">
        <v>441</v>
      </c>
      <c r="B147" s="88" t="s">
        <v>316</v>
      </c>
      <c r="C147" s="26"/>
      <c r="D147" s="26"/>
      <c r="E147" s="26"/>
      <c r="F147" s="334"/>
    </row>
    <row r="148" spans="1:6" ht="15.75" customHeight="1">
      <c r="A148" s="146" t="s">
        <v>442</v>
      </c>
      <c r="B148" s="372" t="s">
        <v>435</v>
      </c>
      <c r="C148" s="32"/>
      <c r="D148" s="32"/>
      <c r="E148" s="32"/>
      <c r="F148" s="336"/>
    </row>
    <row r="149" spans="1:6" ht="15.75" customHeight="1">
      <c r="A149" s="225" t="s">
        <v>470</v>
      </c>
      <c r="B149" s="372" t="s">
        <v>471</v>
      </c>
      <c r="C149" s="32"/>
      <c r="D149" s="32"/>
      <c r="E149" s="32"/>
      <c r="F149" s="336"/>
    </row>
    <row r="150" spans="1:6" ht="15.75" customHeight="1" thickBot="1">
      <c r="A150" s="226" t="s">
        <v>475</v>
      </c>
      <c r="B150" s="395" t="s">
        <v>476</v>
      </c>
      <c r="C150" s="172"/>
      <c r="D150" s="172"/>
      <c r="E150" s="172"/>
      <c r="F150" s="347"/>
    </row>
    <row r="151" spans="1:6" ht="15.75" customHeight="1" thickBot="1">
      <c r="A151" s="371" t="s">
        <v>4</v>
      </c>
      <c r="B151" s="78" t="s">
        <v>152</v>
      </c>
      <c r="C151" s="315"/>
      <c r="D151" s="315"/>
      <c r="E151" s="315"/>
      <c r="F151" s="148"/>
    </row>
    <row r="152" spans="1:6" ht="15.75" customHeight="1" thickBot="1">
      <c r="A152" s="371" t="s">
        <v>5</v>
      </c>
      <c r="B152" s="78" t="s">
        <v>353</v>
      </c>
      <c r="C152" s="315">
        <f t="shared" ref="C152" si="43">SUM(C153:C162)</f>
        <v>0</v>
      </c>
      <c r="D152" s="315">
        <f t="shared" ref="D152:E152" si="44">SUM(D153:D162)</f>
        <v>0</v>
      </c>
      <c r="E152" s="315">
        <f t="shared" si="44"/>
        <v>0</v>
      </c>
      <c r="F152" s="327"/>
    </row>
    <row r="153" spans="1:6" ht="15.75" customHeight="1">
      <c r="A153" s="146" t="s">
        <v>443</v>
      </c>
      <c r="B153" s="3" t="s">
        <v>66</v>
      </c>
      <c r="C153" s="25"/>
      <c r="D153" s="25"/>
      <c r="E153" s="25"/>
      <c r="F153" s="337"/>
    </row>
    <row r="154" spans="1:6" ht="15.75" customHeight="1">
      <c r="A154" s="146" t="s">
        <v>444</v>
      </c>
      <c r="B154" s="5" t="s">
        <v>67</v>
      </c>
      <c r="C154" s="25"/>
      <c r="D154" s="25"/>
      <c r="E154" s="25"/>
      <c r="F154" s="334"/>
    </row>
    <row r="155" spans="1:6" ht="15.75" customHeight="1">
      <c r="A155" s="146" t="s">
        <v>445</v>
      </c>
      <c r="B155" s="5" t="s">
        <v>227</v>
      </c>
      <c r="C155" s="25"/>
      <c r="D155" s="25"/>
      <c r="E155" s="25"/>
      <c r="F155" s="334"/>
    </row>
    <row r="156" spans="1:6" ht="15.75" customHeight="1">
      <c r="A156" s="146" t="s">
        <v>446</v>
      </c>
      <c r="B156" s="5" t="s">
        <v>69</v>
      </c>
      <c r="C156" s="25"/>
      <c r="D156" s="25"/>
      <c r="E156" s="25"/>
      <c r="F156" s="334"/>
    </row>
    <row r="157" spans="1:6" ht="15.75" customHeight="1">
      <c r="A157" s="146" t="s">
        <v>447</v>
      </c>
      <c r="B157" s="5" t="s">
        <v>14</v>
      </c>
      <c r="C157" s="25"/>
      <c r="D157" s="25"/>
      <c r="E157" s="25"/>
      <c r="F157" s="334"/>
    </row>
    <row r="158" spans="1:6" ht="15.75" customHeight="1">
      <c r="A158" s="146" t="s">
        <v>448</v>
      </c>
      <c r="B158" s="5" t="s">
        <v>16</v>
      </c>
      <c r="C158" s="25"/>
      <c r="D158" s="25"/>
      <c r="E158" s="25"/>
      <c r="F158" s="334"/>
    </row>
    <row r="159" spans="1:6" ht="15.75" customHeight="1">
      <c r="A159" s="146" t="s">
        <v>449</v>
      </c>
      <c r="B159" s="5" t="s">
        <v>313</v>
      </c>
      <c r="C159" s="25"/>
      <c r="D159" s="25"/>
      <c r="E159" s="25"/>
      <c r="F159" s="334"/>
    </row>
    <row r="160" spans="1:6" ht="15.75" customHeight="1">
      <c r="A160" s="146" t="s">
        <v>450</v>
      </c>
      <c r="B160" s="5" t="s">
        <v>228</v>
      </c>
      <c r="C160" s="25"/>
      <c r="D160" s="25"/>
      <c r="E160" s="25"/>
      <c r="F160" s="334"/>
    </row>
    <row r="161" spans="1:6" ht="15.75" customHeight="1">
      <c r="A161" s="146" t="s">
        <v>451</v>
      </c>
      <c r="B161" s="5" t="s">
        <v>70</v>
      </c>
      <c r="C161" s="25"/>
      <c r="D161" s="25"/>
      <c r="E161" s="25"/>
      <c r="F161" s="334"/>
    </row>
    <row r="162" spans="1:6" ht="15.75" customHeight="1" thickBot="1">
      <c r="A162" s="146" t="s">
        <v>452</v>
      </c>
      <c r="B162" s="88" t="s">
        <v>19</v>
      </c>
      <c r="C162" s="25"/>
      <c r="D162" s="25"/>
      <c r="E162" s="25"/>
      <c r="F162" s="334"/>
    </row>
    <row r="163" spans="1:6" ht="15.75" customHeight="1" thickBot="1">
      <c r="A163" s="371" t="s">
        <v>45</v>
      </c>
      <c r="B163" s="78" t="s">
        <v>27</v>
      </c>
      <c r="C163" s="377"/>
      <c r="D163" s="377"/>
      <c r="E163" s="377"/>
      <c r="F163" s="378"/>
    </row>
    <row r="164" spans="1:6" ht="15.75" customHeight="1" thickBot="1">
      <c r="A164" s="229" t="s">
        <v>1</v>
      </c>
      <c r="B164" s="392" t="s">
        <v>436</v>
      </c>
      <c r="C164" s="376">
        <f t="shared" ref="C164:E164" si="45">C165</f>
        <v>0</v>
      </c>
      <c r="D164" s="376">
        <f t="shared" si="45"/>
        <v>0</v>
      </c>
      <c r="E164" s="376">
        <f t="shared" si="45"/>
        <v>0</v>
      </c>
      <c r="F164" s="396"/>
    </row>
    <row r="165" spans="1:6" ht="15.75" customHeight="1" thickBot="1">
      <c r="A165" s="371" t="s">
        <v>50</v>
      </c>
      <c r="B165" s="78" t="s">
        <v>466</v>
      </c>
      <c r="C165" s="315">
        <f t="shared" ref="C165" si="46">SUM(C166:C167)</f>
        <v>0</v>
      </c>
      <c r="D165" s="315">
        <f t="shared" ref="D165:E165" si="47">SUM(D166:D167)</f>
        <v>0</v>
      </c>
      <c r="E165" s="315">
        <f t="shared" si="47"/>
        <v>0</v>
      </c>
      <c r="F165" s="379"/>
    </row>
    <row r="166" spans="1:6" ht="15.75" customHeight="1">
      <c r="A166" s="146" t="s">
        <v>453</v>
      </c>
      <c r="B166" s="3" t="s">
        <v>314</v>
      </c>
      <c r="C166" s="25"/>
      <c r="D166" s="25"/>
      <c r="E166" s="25"/>
      <c r="F166" s="337"/>
    </row>
    <row r="167" spans="1:6" ht="15.75" customHeight="1">
      <c r="A167" s="145" t="s">
        <v>454</v>
      </c>
      <c r="B167" s="5" t="s">
        <v>317</v>
      </c>
      <c r="C167" s="41">
        <f t="shared" ref="C167" si="48">SUM(C168:C169)</f>
        <v>0</v>
      </c>
      <c r="D167" s="41">
        <f t="shared" ref="D167:E167" si="49">SUM(D168:D169)</f>
        <v>0</v>
      </c>
      <c r="E167" s="41">
        <f t="shared" si="49"/>
        <v>0</v>
      </c>
      <c r="F167" s="336"/>
    </row>
    <row r="168" spans="1:6" ht="15.75" customHeight="1">
      <c r="A168" s="221" t="s">
        <v>455</v>
      </c>
      <c r="B168" s="222" t="s">
        <v>318</v>
      </c>
      <c r="C168" s="32">
        <f t="shared" ref="C168" si="50">C35</f>
        <v>0</v>
      </c>
      <c r="D168" s="32">
        <f t="shared" ref="D168:E168" si="51">D35</f>
        <v>0</v>
      </c>
      <c r="E168" s="32">
        <f t="shared" si="51"/>
        <v>0</v>
      </c>
      <c r="F168" s="336"/>
    </row>
    <row r="169" spans="1:6" ht="15.75" customHeight="1" thickBot="1">
      <c r="A169" s="226" t="s">
        <v>472</v>
      </c>
      <c r="B169" s="372" t="s">
        <v>471</v>
      </c>
      <c r="C169" s="380"/>
      <c r="D169" s="380"/>
      <c r="E169" s="380"/>
      <c r="F169" s="381"/>
    </row>
    <row r="170" spans="1:6" ht="15.75" customHeight="1" thickBot="1">
      <c r="A170" s="371" t="s">
        <v>54</v>
      </c>
      <c r="B170" s="373" t="s">
        <v>436</v>
      </c>
      <c r="C170" s="33">
        <f t="shared" ref="C170" si="52">+C171+C172</f>
        <v>0</v>
      </c>
      <c r="D170" s="33">
        <f t="shared" ref="D170:E170" si="53">+D171+D172</f>
        <v>0</v>
      </c>
      <c r="E170" s="33">
        <f t="shared" si="53"/>
        <v>0</v>
      </c>
      <c r="F170" s="335"/>
    </row>
    <row r="171" spans="1:6" ht="15.75" customHeight="1">
      <c r="A171" s="146" t="s">
        <v>456</v>
      </c>
      <c r="B171" s="384" t="s">
        <v>22</v>
      </c>
      <c r="C171" s="25"/>
      <c r="D171" s="25"/>
      <c r="E171" s="25"/>
      <c r="F171" s="311"/>
    </row>
    <row r="172" spans="1:6" ht="15.75" customHeight="1">
      <c r="A172" s="145" t="s">
        <v>457</v>
      </c>
      <c r="B172" s="11" t="s">
        <v>24</v>
      </c>
      <c r="C172" s="363"/>
      <c r="D172" s="363"/>
      <c r="E172" s="363"/>
      <c r="F172" s="346"/>
    </row>
    <row r="173" spans="1:6" ht="15.75" customHeight="1" thickBot="1">
      <c r="A173" s="221" t="s">
        <v>458</v>
      </c>
      <c r="B173" s="385" t="s">
        <v>229</v>
      </c>
      <c r="C173" s="32"/>
      <c r="D173" s="32"/>
      <c r="E173" s="32"/>
      <c r="F173" s="382"/>
    </row>
    <row r="174" spans="1:6" ht="15.75" customHeight="1" thickBot="1">
      <c r="A174" s="371" t="s">
        <v>53</v>
      </c>
      <c r="B174" s="373" t="s">
        <v>319</v>
      </c>
      <c r="C174" s="315"/>
      <c r="D174" s="315"/>
      <c r="E174" s="315"/>
      <c r="F174" s="383"/>
    </row>
    <row r="175" spans="1:6" ht="15.75" customHeight="1" thickBot="1">
      <c r="A175" s="386" t="s">
        <v>2</v>
      </c>
      <c r="B175" s="387" t="s">
        <v>467</v>
      </c>
      <c r="C175" s="388">
        <f t="shared" ref="C175" si="54">C164+C142</f>
        <v>0</v>
      </c>
      <c r="D175" s="388">
        <f t="shared" ref="D175:E175" si="55">D164+D142</f>
        <v>0</v>
      </c>
      <c r="E175" s="388">
        <f t="shared" si="55"/>
        <v>0</v>
      </c>
      <c r="F175" s="389"/>
    </row>
    <row r="176" spans="1:6" s="292" customFormat="1" ht="15.75" customHeight="1" thickBot="1">
      <c r="A176" s="110" t="s">
        <v>12</v>
      </c>
      <c r="B176" s="373" t="s">
        <v>374</v>
      </c>
      <c r="C176" s="33">
        <f>SUM(C177:C179)</f>
        <v>0</v>
      </c>
      <c r="D176" s="33">
        <f>SUM(D177:D179)</f>
        <v>0</v>
      </c>
      <c r="E176" s="33">
        <f>SUM(E177:E179)</f>
        <v>0</v>
      </c>
      <c r="F176" s="335"/>
    </row>
    <row r="177" spans="1:6" s="292" customFormat="1" ht="15.75" customHeight="1">
      <c r="A177" s="146" t="s">
        <v>459</v>
      </c>
      <c r="B177" s="384" t="s">
        <v>155</v>
      </c>
      <c r="C177" s="25"/>
      <c r="D177" s="25"/>
      <c r="E177" s="25"/>
      <c r="F177" s="311"/>
    </row>
    <row r="178" spans="1:6" s="292" customFormat="1" ht="15.75" customHeight="1">
      <c r="A178" s="145" t="s">
        <v>15</v>
      </c>
      <c r="B178" s="11" t="s">
        <v>157</v>
      </c>
      <c r="C178" s="41"/>
      <c r="D178" s="41"/>
      <c r="E178" s="41"/>
      <c r="F178" s="312"/>
    </row>
    <row r="179" spans="1:6" ht="15.75" customHeight="1" thickBot="1">
      <c r="A179" s="221" t="s">
        <v>17</v>
      </c>
      <c r="B179" s="88" t="s">
        <v>373</v>
      </c>
      <c r="C179" s="32"/>
      <c r="D179" s="32"/>
      <c r="E179" s="32"/>
      <c r="F179" s="336"/>
    </row>
    <row r="180" spans="1:6" ht="15.75" customHeight="1" thickBot="1">
      <c r="A180" s="229" t="s">
        <v>20</v>
      </c>
      <c r="B180" s="374" t="s">
        <v>371</v>
      </c>
      <c r="C180" s="375">
        <f t="shared" ref="C180" si="56">C175+C176</f>
        <v>0</v>
      </c>
      <c r="D180" s="375">
        <f t="shared" ref="D180:E180" si="57">D175+D176</f>
        <v>0</v>
      </c>
      <c r="E180" s="375">
        <f t="shared" si="57"/>
        <v>0</v>
      </c>
      <c r="F180" s="394"/>
    </row>
    <row r="181" spans="1:6" s="292" customFormat="1" ht="15.75" customHeight="1" thickBot="1">
      <c r="A181" s="125"/>
      <c r="B181" s="140" t="s">
        <v>148</v>
      </c>
      <c r="C181" s="313"/>
      <c r="D181" s="313"/>
      <c r="E181" s="313"/>
      <c r="F181" s="95"/>
    </row>
    <row r="182" spans="1:6" ht="15.75" customHeight="1" thickBot="1">
      <c r="A182" s="110" t="s">
        <v>0</v>
      </c>
      <c r="B182" s="78" t="s">
        <v>473</v>
      </c>
      <c r="C182" s="33"/>
      <c r="D182" s="33"/>
      <c r="E182" s="33"/>
      <c r="F182" s="95">
        <f t="shared" ref="F182" si="58">SUM(F183:F187)</f>
        <v>0</v>
      </c>
    </row>
    <row r="183" spans="1:6" ht="15.75" customHeight="1">
      <c r="A183" s="145" t="s">
        <v>3</v>
      </c>
      <c r="B183" s="3" t="s">
        <v>242</v>
      </c>
      <c r="C183" s="25"/>
      <c r="D183" s="25"/>
      <c r="E183" s="25"/>
      <c r="F183" s="311"/>
    </row>
    <row r="184" spans="1:6" ht="15.75" customHeight="1">
      <c r="A184" s="145" t="s">
        <v>4</v>
      </c>
      <c r="B184" s="5" t="s">
        <v>89</v>
      </c>
      <c r="C184" s="26"/>
      <c r="D184" s="26"/>
      <c r="E184" s="26"/>
      <c r="F184" s="310"/>
    </row>
    <row r="185" spans="1:6" ht="15.75" customHeight="1">
      <c r="A185" s="145" t="s">
        <v>5</v>
      </c>
      <c r="B185" s="5" t="s">
        <v>243</v>
      </c>
      <c r="C185" s="26"/>
      <c r="D185" s="26"/>
      <c r="E185" s="26"/>
      <c r="F185" s="310"/>
    </row>
    <row r="186" spans="1:6" ht="15.75" customHeight="1">
      <c r="A186" s="145" t="s">
        <v>45</v>
      </c>
      <c r="B186" s="5" t="s">
        <v>127</v>
      </c>
      <c r="C186" s="26"/>
      <c r="D186" s="26"/>
      <c r="E186" s="26"/>
      <c r="F186" s="310"/>
    </row>
    <row r="187" spans="1:6" ht="15.75" customHeight="1" thickBot="1">
      <c r="A187" s="145" t="s">
        <v>47</v>
      </c>
      <c r="B187" s="5" t="s">
        <v>91</v>
      </c>
      <c r="C187" s="26"/>
      <c r="D187" s="26"/>
      <c r="E187" s="26"/>
      <c r="F187" s="310"/>
    </row>
    <row r="188" spans="1:6" ht="15.75" customHeight="1" thickBot="1">
      <c r="A188" s="110" t="s">
        <v>1</v>
      </c>
      <c r="B188" s="78" t="s">
        <v>474</v>
      </c>
      <c r="C188" s="33">
        <f t="shared" ref="C188" si="59">C189+C191+C192</f>
        <v>0</v>
      </c>
      <c r="D188" s="33">
        <f t="shared" ref="D188:E188" si="60">D189+D191+D192</f>
        <v>0</v>
      </c>
      <c r="E188" s="33">
        <f t="shared" si="60"/>
        <v>0</v>
      </c>
      <c r="F188" s="335"/>
    </row>
    <row r="189" spans="1:6" ht="15.75" customHeight="1">
      <c r="A189" s="145" t="s">
        <v>50</v>
      </c>
      <c r="B189" s="3" t="s">
        <v>174</v>
      </c>
      <c r="C189" s="25">
        <f t="shared" ref="C189:E189" si="61">C190</f>
        <v>0</v>
      </c>
      <c r="D189" s="25">
        <f t="shared" si="61"/>
        <v>0</v>
      </c>
      <c r="E189" s="25">
        <f t="shared" si="61"/>
        <v>0</v>
      </c>
      <c r="F189" s="337"/>
    </row>
    <row r="190" spans="1:6" s="234" customFormat="1" ht="15.75" customHeight="1">
      <c r="A190" s="145"/>
      <c r="B190" s="5" t="s">
        <v>321</v>
      </c>
      <c r="C190" s="25">
        <f t="shared" ref="C190" si="62">C59</f>
        <v>0</v>
      </c>
      <c r="D190" s="25">
        <f t="shared" ref="D190:E190" si="63">D59</f>
        <v>0</v>
      </c>
      <c r="E190" s="25">
        <f t="shared" si="63"/>
        <v>0</v>
      </c>
      <c r="F190" s="337"/>
    </row>
    <row r="191" spans="1:6" ht="15.75" customHeight="1">
      <c r="A191" s="145" t="s">
        <v>54</v>
      </c>
      <c r="B191" s="5" t="s">
        <v>104</v>
      </c>
      <c r="C191" s="25"/>
      <c r="D191" s="25"/>
      <c r="E191" s="25"/>
      <c r="F191" s="311"/>
    </row>
    <row r="192" spans="1:6" ht="15.75" customHeight="1">
      <c r="A192" s="145" t="s">
        <v>53</v>
      </c>
      <c r="B192" s="5" t="s">
        <v>320</v>
      </c>
      <c r="C192" s="25"/>
      <c r="D192" s="25"/>
      <c r="E192" s="25"/>
      <c r="F192" s="311"/>
    </row>
    <row r="193" spans="1:6" ht="15.75" customHeight="1" thickBot="1">
      <c r="A193" s="145" t="s">
        <v>55</v>
      </c>
      <c r="B193" s="5" t="s">
        <v>321</v>
      </c>
      <c r="C193" s="25"/>
      <c r="D193" s="25"/>
      <c r="E193" s="25"/>
      <c r="F193" s="311"/>
    </row>
    <row r="194" spans="1:6" ht="15.75" customHeight="1" thickBot="1">
      <c r="A194" s="229" t="s">
        <v>2</v>
      </c>
      <c r="B194" s="230" t="s">
        <v>322</v>
      </c>
      <c r="C194" s="317">
        <f t="shared" ref="C194" si="64">+C182+C188</f>
        <v>0</v>
      </c>
      <c r="D194" s="317">
        <f t="shared" ref="D194:E194" si="65">+D182+D188</f>
        <v>0</v>
      </c>
      <c r="E194" s="317">
        <f t="shared" si="65"/>
        <v>0</v>
      </c>
      <c r="F194" s="345"/>
    </row>
    <row r="195" spans="1:6" ht="15.75" customHeight="1" thickBot="1">
      <c r="A195" s="151"/>
      <c r="B195" s="152"/>
      <c r="C195" s="153"/>
      <c r="D195" s="153"/>
      <c r="E195" s="153"/>
    </row>
    <row r="196" spans="1:6" ht="15.75" customHeight="1">
      <c r="A196" s="926" t="s">
        <v>852</v>
      </c>
      <c r="B196" s="927"/>
      <c r="C196" s="933"/>
      <c r="D196" s="933"/>
      <c r="E196" s="933"/>
      <c r="F196" s="915"/>
    </row>
    <row r="197" spans="1:6" ht="15.75" customHeight="1" thickBot="1">
      <c r="A197" s="929" t="s">
        <v>224</v>
      </c>
      <c r="B197" s="930"/>
      <c r="C197" s="934"/>
      <c r="D197" s="934"/>
      <c r="E197" s="934"/>
      <c r="F197" s="932"/>
    </row>
  </sheetData>
  <mergeCells count="5">
    <mergeCell ref="A2:F2"/>
    <mergeCell ref="A134:F134"/>
    <mergeCell ref="C69:F69"/>
    <mergeCell ref="C3:F3"/>
    <mergeCell ref="E135:F135"/>
  </mergeCells>
  <pageMargins left="0.7" right="0.7" top="0.75" bottom="0.75" header="0.3" footer="0.3"/>
  <pageSetup paperSize="9" scale="67" orientation="portrait" verticalDpi="300" r:id="rId1"/>
  <rowBreaks count="2" manualBreakCount="2">
    <brk id="68" max="16383" man="1"/>
    <brk id="13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0"/>
  <sheetViews>
    <sheetView workbookViewId="0">
      <selection activeCell="D1" sqref="D1:I1"/>
    </sheetView>
  </sheetViews>
  <sheetFormatPr defaultRowHeight="15"/>
  <cols>
    <col min="2" max="2" width="27.42578125" customWidth="1"/>
    <col min="3" max="3" width="10" customWidth="1"/>
    <col min="4" max="4" width="11.7109375" customWidth="1"/>
    <col min="5" max="5" width="9.85546875" bestFit="1" customWidth="1"/>
    <col min="9" max="9" width="9.85546875" bestFit="1" customWidth="1"/>
  </cols>
  <sheetData>
    <row r="1" spans="1:16">
      <c r="D1" s="1480" t="s">
        <v>1002</v>
      </c>
      <c r="E1" s="1480"/>
      <c r="F1" s="1480"/>
      <c r="G1" s="1480"/>
      <c r="H1" s="1480"/>
      <c r="I1" s="1480"/>
    </row>
    <row r="2" spans="1:16">
      <c r="A2" s="1338" t="s">
        <v>331</v>
      </c>
      <c r="B2" s="1338"/>
      <c r="C2" s="1338"/>
      <c r="D2" s="1338"/>
      <c r="E2" s="1338"/>
      <c r="F2" s="1338"/>
      <c r="G2" s="1338"/>
      <c r="H2" s="1338"/>
      <c r="I2" s="1338"/>
    </row>
    <row r="3" spans="1:16">
      <c r="A3" s="102"/>
      <c r="B3" s="101"/>
      <c r="C3" s="101"/>
      <c r="D3" s="101"/>
      <c r="E3" s="101"/>
      <c r="F3" s="101"/>
      <c r="G3" s="101"/>
      <c r="H3" s="101"/>
      <c r="I3" s="168" t="s">
        <v>882</v>
      </c>
    </row>
    <row r="4" spans="1:16">
      <c r="A4" s="1491" t="s">
        <v>9</v>
      </c>
      <c r="B4" s="1492" t="s">
        <v>332</v>
      </c>
      <c r="C4" s="1491" t="s">
        <v>333</v>
      </c>
      <c r="D4" s="1491" t="s">
        <v>883</v>
      </c>
      <c r="E4" s="1492" t="s">
        <v>334</v>
      </c>
      <c r="F4" s="1492"/>
      <c r="G4" s="1492"/>
      <c r="H4" s="1492"/>
      <c r="I4" s="1492" t="s">
        <v>210</v>
      </c>
    </row>
    <row r="5" spans="1:16" ht="22.5">
      <c r="A5" s="1491"/>
      <c r="B5" s="1492"/>
      <c r="C5" s="1492"/>
      <c r="D5" s="1491"/>
      <c r="E5" s="1246">
        <v>2018</v>
      </c>
      <c r="F5" s="1246">
        <v>2019</v>
      </c>
      <c r="G5" s="1246">
        <v>2020</v>
      </c>
      <c r="H5" s="1247" t="s">
        <v>845</v>
      </c>
      <c r="I5" s="1492"/>
      <c r="N5" s="235"/>
      <c r="O5" s="235"/>
      <c r="P5" s="235"/>
    </row>
    <row r="6" spans="1:16" ht="22.5">
      <c r="A6" s="1247">
        <v>1</v>
      </c>
      <c r="B6" s="1247">
        <v>2</v>
      </c>
      <c r="C6" s="1247">
        <v>3</v>
      </c>
      <c r="D6" s="1247">
        <v>4</v>
      </c>
      <c r="E6" s="1247">
        <v>5</v>
      </c>
      <c r="F6" s="1247">
        <v>6</v>
      </c>
      <c r="G6" s="1247">
        <v>7</v>
      </c>
      <c r="H6" s="1247">
        <v>8</v>
      </c>
      <c r="I6" s="1247" t="s">
        <v>335</v>
      </c>
      <c r="N6" s="921"/>
      <c r="O6" s="922"/>
      <c r="P6" s="235"/>
    </row>
    <row r="7" spans="1:16" ht="25.5">
      <c r="A7" s="1248" t="s">
        <v>0</v>
      </c>
      <c r="B7" s="1249" t="s">
        <v>336</v>
      </c>
      <c r="C7" s="109"/>
      <c r="D7" s="1250">
        <v>0</v>
      </c>
      <c r="E7" s="1250">
        <f>SUM(E8:E17)</f>
        <v>0</v>
      </c>
      <c r="F7" s="1250">
        <f t="shared" ref="F7:H7" si="0">SUM(F8:F10)</f>
        <v>0</v>
      </c>
      <c r="G7" s="1250">
        <f t="shared" si="0"/>
        <v>0</v>
      </c>
      <c r="H7" s="1250">
        <f t="shared" si="0"/>
        <v>0</v>
      </c>
      <c r="I7" s="1250">
        <f>SUM(I8:I17)</f>
        <v>0</v>
      </c>
      <c r="N7" s="921"/>
      <c r="O7" s="922"/>
      <c r="P7" s="235"/>
    </row>
    <row r="8" spans="1:16" s="292" customFormat="1" ht="17.25" customHeight="1">
      <c r="A8" s="1247"/>
      <c r="B8" s="919"/>
      <c r="C8" s="1251"/>
      <c r="D8" s="1252">
        <v>0</v>
      </c>
      <c r="E8" s="920"/>
      <c r="F8" s="1252"/>
      <c r="G8" s="1252"/>
      <c r="H8" s="1252"/>
      <c r="I8" s="920"/>
      <c r="N8" s="923"/>
      <c r="O8" s="922"/>
      <c r="P8" s="235"/>
    </row>
    <row r="9" spans="1:16" s="292" customFormat="1">
      <c r="A9" s="1247"/>
      <c r="B9" s="919"/>
      <c r="C9" s="1251"/>
      <c r="D9" s="1252">
        <v>0</v>
      </c>
      <c r="E9" s="920"/>
      <c r="F9" s="1252"/>
      <c r="G9" s="1252"/>
      <c r="H9" s="1252"/>
      <c r="I9" s="920"/>
      <c r="N9" s="921"/>
      <c r="O9" s="922"/>
      <c r="P9" s="235"/>
    </row>
    <row r="10" spans="1:16" s="292" customFormat="1">
      <c r="A10" s="1247"/>
      <c r="B10" s="1253"/>
      <c r="C10" s="1251"/>
      <c r="D10" s="1252">
        <v>0</v>
      </c>
      <c r="E10" s="920"/>
      <c r="F10" s="1252">
        <v>0</v>
      </c>
      <c r="G10" s="1252">
        <v>0</v>
      </c>
      <c r="H10" s="1252"/>
      <c r="I10" s="920"/>
      <c r="N10" s="923"/>
      <c r="O10" s="922"/>
      <c r="P10" s="235"/>
    </row>
    <row r="11" spans="1:16" ht="30.75" customHeight="1">
      <c r="A11" s="1248"/>
      <c r="B11" s="919"/>
      <c r="C11" s="1254"/>
      <c r="D11" s="1250">
        <f t="shared" ref="D11:H11" si="1">SUM(D12:D15)</f>
        <v>0</v>
      </c>
      <c r="E11" s="920"/>
      <c r="F11" s="1250">
        <f t="shared" si="1"/>
        <v>0</v>
      </c>
      <c r="G11" s="1250">
        <f t="shared" si="1"/>
        <v>0</v>
      </c>
      <c r="H11" s="1250">
        <f t="shared" si="1"/>
        <v>0</v>
      </c>
      <c r="I11" s="920"/>
      <c r="N11" s="921"/>
      <c r="O11" s="922"/>
      <c r="P11" s="235"/>
    </row>
    <row r="12" spans="1:16" s="292" customFormat="1">
      <c r="A12" s="1247"/>
      <c r="B12" s="1253"/>
      <c r="C12" s="1251"/>
      <c r="D12" s="1252"/>
      <c r="E12" s="920"/>
      <c r="F12" s="1252"/>
      <c r="G12" s="1252"/>
      <c r="H12" s="1252"/>
      <c r="I12" s="920"/>
      <c r="N12" s="921"/>
      <c r="O12" s="922"/>
      <c r="P12" s="235"/>
    </row>
    <row r="13" spans="1:16" s="292" customFormat="1">
      <c r="A13" s="1247"/>
      <c r="B13" s="919"/>
      <c r="C13" s="1251"/>
      <c r="D13" s="1252"/>
      <c r="E13" s="920"/>
      <c r="F13" s="1252"/>
      <c r="G13" s="1252"/>
      <c r="H13" s="1252"/>
      <c r="I13" s="920"/>
      <c r="N13" s="921"/>
      <c r="O13" s="922"/>
      <c r="P13" s="235"/>
    </row>
    <row r="14" spans="1:16" s="292" customFormat="1">
      <c r="A14" s="1247"/>
      <c r="B14" s="919"/>
      <c r="C14" s="1251"/>
      <c r="D14" s="1252"/>
      <c r="E14" s="920"/>
      <c r="F14" s="1252"/>
      <c r="G14" s="1252"/>
      <c r="H14" s="1252"/>
      <c r="I14" s="920"/>
      <c r="N14" s="924"/>
      <c r="O14" s="922"/>
      <c r="P14" s="235"/>
    </row>
    <row r="15" spans="1:16" s="292" customFormat="1">
      <c r="A15" s="1247"/>
      <c r="B15" s="919"/>
      <c r="C15" s="1251"/>
      <c r="D15" s="1252"/>
      <c r="E15" s="920"/>
      <c r="F15" s="1252"/>
      <c r="G15" s="1252"/>
      <c r="H15" s="1252"/>
      <c r="I15" s="920"/>
      <c r="N15" s="924"/>
      <c r="O15" s="922"/>
      <c r="P15" s="235"/>
    </row>
    <row r="16" spans="1:16" s="292" customFormat="1">
      <c r="A16" s="1248"/>
      <c r="B16" s="914"/>
      <c r="C16" s="1254"/>
      <c r="D16" s="1250"/>
      <c r="E16" s="920"/>
      <c r="F16" s="1250">
        <f t="shared" ref="F16:H16" si="2">SUM(F17)</f>
        <v>0</v>
      </c>
      <c r="G16" s="1250">
        <f t="shared" si="2"/>
        <v>0</v>
      </c>
      <c r="H16" s="1250">
        <f t="shared" si="2"/>
        <v>0</v>
      </c>
      <c r="I16" s="920"/>
      <c r="N16" s="921"/>
      <c r="O16" s="922"/>
      <c r="P16" s="235"/>
    </row>
    <row r="17" spans="1:16" s="292" customFormat="1">
      <c r="A17" s="1247"/>
      <c r="B17" s="914"/>
      <c r="C17" s="1251"/>
      <c r="D17" s="108"/>
      <c r="E17" s="920"/>
      <c r="F17" s="1252"/>
      <c r="G17" s="1252"/>
      <c r="H17" s="1252"/>
      <c r="I17" s="920"/>
      <c r="N17" s="921"/>
      <c r="O17" s="922"/>
      <c r="P17" s="235"/>
    </row>
    <row r="18" spans="1:16">
      <c r="A18" s="918"/>
      <c r="B18" s="919"/>
      <c r="C18" s="918"/>
      <c r="D18" s="918"/>
      <c r="E18" s="920"/>
      <c r="F18" s="918"/>
      <c r="G18" s="918"/>
      <c r="H18" s="918"/>
      <c r="I18" s="920"/>
      <c r="N18" s="921"/>
      <c r="O18" s="922"/>
      <c r="P18" s="235"/>
    </row>
    <row r="19" spans="1:16">
      <c r="A19" s="918"/>
      <c r="B19" s="919"/>
      <c r="C19" s="918"/>
      <c r="D19" s="918"/>
      <c r="E19" s="920"/>
      <c r="F19" s="918"/>
      <c r="G19" s="918"/>
      <c r="H19" s="918"/>
      <c r="I19" s="920"/>
      <c r="N19" s="921"/>
      <c r="O19" s="922"/>
      <c r="P19" s="235"/>
    </row>
    <row r="20" spans="1:16">
      <c r="A20" s="918"/>
      <c r="B20" s="919"/>
      <c r="C20" s="918"/>
      <c r="D20" s="918"/>
      <c r="E20" s="920"/>
      <c r="F20" s="918"/>
      <c r="G20" s="918"/>
      <c r="H20" s="918"/>
      <c r="I20" s="920"/>
      <c r="N20" s="921"/>
      <c r="O20" s="922"/>
      <c r="P20" s="235"/>
    </row>
    <row r="21" spans="1:16">
      <c r="A21" s="918"/>
      <c r="B21" s="919"/>
      <c r="C21" s="918"/>
      <c r="D21" s="918"/>
      <c r="E21" s="920"/>
      <c r="F21" s="918"/>
      <c r="G21" s="918"/>
      <c r="H21" s="918"/>
      <c r="I21" s="920"/>
      <c r="N21" s="921"/>
      <c r="O21" s="922"/>
      <c r="P21" s="235"/>
    </row>
    <row r="22" spans="1:16">
      <c r="A22" s="918"/>
      <c r="B22" s="919"/>
      <c r="C22" s="918"/>
      <c r="D22" s="918"/>
      <c r="E22" s="920"/>
      <c r="F22" s="918"/>
      <c r="G22" s="918"/>
      <c r="H22" s="918"/>
      <c r="I22" s="920"/>
      <c r="N22" s="921"/>
      <c r="O22" s="922"/>
      <c r="P22" s="235"/>
    </row>
    <row r="23" spans="1:16">
      <c r="A23" s="918"/>
      <c r="B23" s="919"/>
      <c r="C23" s="918"/>
      <c r="D23" s="918"/>
      <c r="E23" s="920"/>
      <c r="F23" s="918"/>
      <c r="G23" s="918"/>
      <c r="H23" s="918"/>
      <c r="I23" s="920"/>
      <c r="N23" s="921"/>
      <c r="O23" s="922"/>
      <c r="P23" s="235"/>
    </row>
    <row r="24" spans="1:16">
      <c r="A24" s="918"/>
      <c r="B24" s="919"/>
      <c r="C24" s="918"/>
      <c r="D24" s="918"/>
      <c r="E24" s="920"/>
      <c r="F24" s="918"/>
      <c r="G24" s="918"/>
      <c r="H24" s="918"/>
      <c r="I24" s="920"/>
      <c r="N24" s="921"/>
      <c r="O24" s="922"/>
      <c r="P24" s="235"/>
    </row>
    <row r="25" spans="1:16">
      <c r="A25" s="918"/>
      <c r="B25" s="919"/>
      <c r="C25" s="918"/>
      <c r="D25" s="918"/>
      <c r="E25" s="920"/>
      <c r="F25" s="918"/>
      <c r="G25" s="918"/>
      <c r="H25" s="918"/>
      <c r="I25" s="920"/>
      <c r="N25" s="921"/>
      <c r="O25" s="922"/>
      <c r="P25" s="235"/>
    </row>
    <row r="26" spans="1:16">
      <c r="A26" s="918"/>
      <c r="B26" s="919"/>
      <c r="C26" s="918"/>
      <c r="D26" s="918"/>
      <c r="E26" s="920"/>
      <c r="F26" s="918"/>
      <c r="G26" s="918"/>
      <c r="H26" s="918"/>
      <c r="I26" s="920"/>
      <c r="N26" s="921"/>
      <c r="O26" s="922"/>
      <c r="P26" s="235"/>
    </row>
    <row r="27" spans="1:16">
      <c r="A27" s="918"/>
      <c r="B27" s="919"/>
      <c r="C27" s="918"/>
      <c r="D27" s="918"/>
      <c r="E27" s="920"/>
      <c r="F27" s="918"/>
      <c r="G27" s="918"/>
      <c r="H27" s="918"/>
      <c r="I27" s="920"/>
      <c r="N27" s="921"/>
      <c r="O27" s="922"/>
      <c r="P27" s="235"/>
    </row>
    <row r="28" spans="1:16">
      <c r="A28" s="918"/>
      <c r="B28" s="919"/>
      <c r="C28" s="918"/>
      <c r="D28" s="918"/>
      <c r="E28" s="920"/>
      <c r="F28" s="918"/>
      <c r="G28" s="918"/>
      <c r="H28" s="918"/>
      <c r="I28" s="920"/>
      <c r="N28" s="235"/>
      <c r="O28" s="235"/>
      <c r="P28" s="235"/>
    </row>
    <row r="29" spans="1:16">
      <c r="A29" s="918"/>
      <c r="B29" s="919"/>
      <c r="C29" s="918"/>
      <c r="D29" s="918"/>
      <c r="E29" s="920"/>
      <c r="F29" s="918"/>
      <c r="G29" s="918"/>
      <c r="H29" s="918"/>
      <c r="I29" s="920"/>
      <c r="N29" s="235"/>
      <c r="O29" s="235"/>
      <c r="P29" s="235"/>
    </row>
    <row r="30" spans="1:16">
      <c r="A30" s="1490" t="s">
        <v>421</v>
      </c>
      <c r="B30" s="1490"/>
      <c r="C30" s="1255"/>
      <c r="D30" s="1250">
        <f>D11+D7+D16</f>
        <v>0</v>
      </c>
      <c r="E30" s="1250"/>
      <c r="F30" s="1250">
        <f>F11+F7+F16</f>
        <v>0</v>
      </c>
      <c r="G30" s="1250">
        <f>G11+G7+G16</f>
        <v>0</v>
      </c>
      <c r="H30" s="1250">
        <f>H11+H7+H16</f>
        <v>0</v>
      </c>
      <c r="I30" s="1250"/>
      <c r="N30" s="235"/>
      <c r="O30" s="235"/>
      <c r="P30" s="235"/>
    </row>
  </sheetData>
  <mergeCells count="9">
    <mergeCell ref="D1:I1"/>
    <mergeCell ref="A30:B30"/>
    <mergeCell ref="A2:I2"/>
    <mergeCell ref="A4:A5"/>
    <mergeCell ref="B4:B5"/>
    <mergeCell ref="C4:C5"/>
    <mergeCell ref="D4:D5"/>
    <mergeCell ref="E4:H4"/>
    <mergeCell ref="I4:I5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65"/>
  <sheetViews>
    <sheetView view="pageBreakPreview" zoomScaleSheetLayoutView="100" workbookViewId="0">
      <selection activeCell="C5" sqref="C5:F5"/>
    </sheetView>
  </sheetViews>
  <sheetFormatPr defaultRowHeight="15"/>
  <cols>
    <col min="1" max="1" width="10.7109375" style="944" customWidth="1"/>
    <col min="2" max="2" width="71" style="944" customWidth="1"/>
    <col min="3" max="3" width="18.28515625" style="944" customWidth="1"/>
    <col min="4" max="5" width="15.42578125" style="944" customWidth="1"/>
    <col min="6" max="6" width="10.28515625" style="944" customWidth="1"/>
    <col min="7" max="16384" width="9.140625" style="944"/>
  </cols>
  <sheetData>
    <row r="1" spans="1:9" ht="15.75">
      <c r="A1" s="1086"/>
      <c r="B1" s="1086"/>
      <c r="C1" s="1086"/>
      <c r="D1" s="1086"/>
      <c r="E1" s="1086"/>
      <c r="F1" s="1086"/>
    </row>
    <row r="2" spans="1:9" ht="15.75" customHeight="1">
      <c r="A2" s="1315" t="s">
        <v>875</v>
      </c>
      <c r="B2" s="1315"/>
      <c r="C2" s="1315"/>
      <c r="D2" s="1315"/>
      <c r="E2" s="1315"/>
      <c r="F2" s="1315"/>
      <c r="I2" s="1115"/>
    </row>
    <row r="3" spans="1:9" ht="15.75">
      <c r="A3" s="1086"/>
      <c r="B3" s="1086"/>
      <c r="C3" s="1086"/>
      <c r="D3" s="1086"/>
      <c r="E3" s="1086"/>
      <c r="F3" s="1086"/>
    </row>
    <row r="4" spans="1:9" ht="15.75">
      <c r="A4" s="1316" t="s">
        <v>84</v>
      </c>
      <c r="B4" s="1316"/>
      <c r="C4" s="1316"/>
      <c r="D4" s="1316"/>
      <c r="E4" s="1316"/>
      <c r="F4" s="1316"/>
    </row>
    <row r="5" spans="1:9" ht="15.75">
      <c r="A5" s="1113" t="s">
        <v>85</v>
      </c>
      <c r="B5" s="1113"/>
      <c r="C5" s="1317" t="s">
        <v>983</v>
      </c>
      <c r="D5" s="1317"/>
      <c r="E5" s="1317"/>
      <c r="F5" s="1317"/>
    </row>
    <row r="6" spans="1:9" ht="16.5" thickBot="1">
      <c r="A6" s="1114"/>
      <c r="B6" s="1114"/>
      <c r="C6" s="1102"/>
      <c r="D6" s="1102"/>
      <c r="E6" s="1102"/>
      <c r="F6" s="1105" t="s">
        <v>843</v>
      </c>
    </row>
    <row r="7" spans="1:9" ht="30" customHeight="1" thickBot="1">
      <c r="A7" s="949" t="s">
        <v>86</v>
      </c>
      <c r="B7" s="950" t="s">
        <v>87</v>
      </c>
      <c r="C7" s="951" t="s">
        <v>853</v>
      </c>
      <c r="D7" s="951" t="s">
        <v>854</v>
      </c>
      <c r="E7" s="951" t="s">
        <v>855</v>
      </c>
      <c r="F7" s="952" t="s">
        <v>557</v>
      </c>
    </row>
    <row r="8" spans="1:9" ht="15.75" customHeight="1" thickBot="1">
      <c r="A8" s="949">
        <v>1</v>
      </c>
      <c r="B8" s="950">
        <v>2</v>
      </c>
      <c r="C8" s="950">
        <v>3</v>
      </c>
      <c r="D8" s="950">
        <v>4</v>
      </c>
      <c r="E8" s="950">
        <v>5</v>
      </c>
      <c r="F8" s="952">
        <v>6</v>
      </c>
    </row>
    <row r="9" spans="1:9" ht="15.75" customHeight="1" thickBot="1">
      <c r="A9" s="1052" t="s">
        <v>0</v>
      </c>
      <c r="B9" s="1053" t="s">
        <v>462</v>
      </c>
      <c r="C9" s="1054">
        <f t="shared" ref="C9" si="0">C10+C11+C12+C13+C14+C25</f>
        <v>335717280</v>
      </c>
      <c r="D9" s="1054">
        <f>D10+D11+D12+D13+D14+D25</f>
        <v>362089195</v>
      </c>
      <c r="E9" s="1054">
        <f>E10+E11+E12+E13+E14+E25</f>
        <v>314974736</v>
      </c>
      <c r="F9" s="1055">
        <f>E9/D9*100</f>
        <v>86.988162129499614</v>
      </c>
    </row>
    <row r="10" spans="1:9" ht="15.75" customHeight="1">
      <c r="A10" s="985" t="s">
        <v>3</v>
      </c>
      <c r="B10" s="986" t="s">
        <v>88</v>
      </c>
      <c r="C10" s="1056">
        <v>153824823</v>
      </c>
      <c r="D10" s="1056">
        <v>146642741</v>
      </c>
      <c r="E10" s="1056">
        <v>145752450</v>
      </c>
      <c r="F10" s="1057">
        <f>E10/D10*100</f>
        <v>99.392884370594246</v>
      </c>
    </row>
    <row r="11" spans="1:9" ht="15.75" customHeight="1">
      <c r="A11" s="989" t="s">
        <v>4</v>
      </c>
      <c r="B11" s="973" t="s">
        <v>89</v>
      </c>
      <c r="C11" s="1058">
        <v>30537940</v>
      </c>
      <c r="D11" s="1058">
        <v>28998526</v>
      </c>
      <c r="E11" s="1058">
        <v>28977351</v>
      </c>
      <c r="F11" s="1059">
        <f>E11/D11*100</f>
        <v>99.926979047141913</v>
      </c>
    </row>
    <row r="12" spans="1:9" ht="15.75" customHeight="1">
      <c r="A12" s="989" t="s">
        <v>5</v>
      </c>
      <c r="B12" s="973" t="s">
        <v>90</v>
      </c>
      <c r="C12" s="1060">
        <v>132463564</v>
      </c>
      <c r="D12" s="1060">
        <v>164223249</v>
      </c>
      <c r="E12" s="1058">
        <v>124894399</v>
      </c>
      <c r="F12" s="1059">
        <f t="shared" ref="F12:F24" si="1">E12/D12*100</f>
        <v>76.051594253868402</v>
      </c>
    </row>
    <row r="13" spans="1:9" ht="15.75" customHeight="1">
      <c r="A13" s="989" t="s">
        <v>45</v>
      </c>
      <c r="B13" s="973" t="s">
        <v>127</v>
      </c>
      <c r="C13" s="1060">
        <v>10654953</v>
      </c>
      <c r="D13" s="1060">
        <v>12007553</v>
      </c>
      <c r="E13" s="1058">
        <v>11900540</v>
      </c>
      <c r="F13" s="1059">
        <f t="shared" si="1"/>
        <v>99.1087859449798</v>
      </c>
    </row>
    <row r="14" spans="1:9" ht="15.75" customHeight="1">
      <c r="A14" s="989" t="s">
        <v>47</v>
      </c>
      <c r="B14" s="973" t="s">
        <v>91</v>
      </c>
      <c r="C14" s="1058">
        <f t="shared" ref="C14:D14" si="2">SUM(C15:C24)</f>
        <v>5236000</v>
      </c>
      <c r="D14" s="1058">
        <f t="shared" si="2"/>
        <v>7217126</v>
      </c>
      <c r="E14" s="1058">
        <f>SUM(E15:E24)</f>
        <v>3449996</v>
      </c>
      <c r="F14" s="1059">
        <f t="shared" si="1"/>
        <v>47.802906586361388</v>
      </c>
    </row>
    <row r="15" spans="1:9" ht="15.75" customHeight="1">
      <c r="A15" s="989" t="s">
        <v>49</v>
      </c>
      <c r="B15" s="1007" t="s">
        <v>128</v>
      </c>
      <c r="C15" s="1061">
        <v>0</v>
      </c>
      <c r="D15" s="1061">
        <v>1519126</v>
      </c>
      <c r="E15" s="1061">
        <v>1518671</v>
      </c>
      <c r="F15" s="1059">
        <f t="shared" si="1"/>
        <v>99.970048567399942</v>
      </c>
    </row>
    <row r="16" spans="1:9" ht="15.75" customHeight="1">
      <c r="A16" s="989" t="s">
        <v>93</v>
      </c>
      <c r="B16" s="1062" t="s">
        <v>129</v>
      </c>
      <c r="C16" s="1061"/>
      <c r="D16" s="1061"/>
      <c r="E16" s="1061"/>
      <c r="F16" s="1059"/>
    </row>
    <row r="17" spans="1:6" ht="31.5" customHeight="1">
      <c r="A17" s="989" t="s">
        <v>95</v>
      </c>
      <c r="B17" s="1062" t="s">
        <v>92</v>
      </c>
      <c r="C17" s="1061"/>
      <c r="D17" s="1061"/>
      <c r="E17" s="1061"/>
      <c r="F17" s="1059"/>
    </row>
    <row r="18" spans="1:6" ht="36.75" customHeight="1">
      <c r="A18" s="989" t="s">
        <v>96</v>
      </c>
      <c r="B18" s="1062" t="s">
        <v>94</v>
      </c>
      <c r="C18" s="1061"/>
      <c r="D18" s="1061"/>
      <c r="E18" s="1061"/>
      <c r="F18" s="1059"/>
    </row>
    <row r="19" spans="1:6" ht="15.75" customHeight="1">
      <c r="A19" s="1063" t="s">
        <v>98</v>
      </c>
      <c r="B19" s="1062" t="s">
        <v>101</v>
      </c>
      <c r="C19" s="1061">
        <v>2576000</v>
      </c>
      <c r="D19" s="1061">
        <v>2576000</v>
      </c>
      <c r="E19" s="1061">
        <v>465500</v>
      </c>
      <c r="F19" s="1059">
        <f t="shared" si="1"/>
        <v>18.070652173913043</v>
      </c>
    </row>
    <row r="20" spans="1:6" ht="15.75" customHeight="1">
      <c r="A20" s="1063" t="s">
        <v>100</v>
      </c>
      <c r="B20" s="1062" t="s">
        <v>97</v>
      </c>
      <c r="C20" s="1061"/>
      <c r="D20" s="1061"/>
      <c r="E20" s="1061"/>
      <c r="F20" s="1059"/>
    </row>
    <row r="21" spans="1:6" ht="30" customHeight="1">
      <c r="A21" s="1063" t="s">
        <v>130</v>
      </c>
      <c r="B21" s="1062" t="s">
        <v>131</v>
      </c>
      <c r="C21" s="1061">
        <v>0</v>
      </c>
      <c r="D21" s="1061">
        <v>0</v>
      </c>
      <c r="E21" s="1061">
        <v>0</v>
      </c>
      <c r="F21" s="1059"/>
    </row>
    <row r="22" spans="1:6" ht="15.75" customHeight="1">
      <c r="A22" s="1063" t="s">
        <v>132</v>
      </c>
      <c r="B22" s="1062" t="s">
        <v>133</v>
      </c>
      <c r="C22" s="1061"/>
      <c r="D22" s="1061"/>
      <c r="E22" s="1061"/>
      <c r="F22" s="1059"/>
    </row>
    <row r="23" spans="1:6" ht="15.75" customHeight="1">
      <c r="A23" s="1063" t="s">
        <v>135</v>
      </c>
      <c r="B23" s="1062" t="s">
        <v>99</v>
      </c>
      <c r="C23" s="1061">
        <v>0</v>
      </c>
      <c r="D23" s="1061">
        <v>0</v>
      </c>
      <c r="E23" s="1061">
        <v>0</v>
      </c>
      <c r="F23" s="1059"/>
    </row>
    <row r="24" spans="1:6" ht="15.75" customHeight="1">
      <c r="A24" s="1064" t="s">
        <v>136</v>
      </c>
      <c r="B24" s="1065" t="s">
        <v>134</v>
      </c>
      <c r="C24" s="1061">
        <v>2660000</v>
      </c>
      <c r="D24" s="1061">
        <v>3122000</v>
      </c>
      <c r="E24" s="1061">
        <v>1465825</v>
      </c>
      <c r="F24" s="1059">
        <f t="shared" si="1"/>
        <v>46.951473414477903</v>
      </c>
    </row>
    <row r="25" spans="1:6" ht="15.75" customHeight="1" thickBot="1">
      <c r="A25" s="1066" t="s">
        <v>376</v>
      </c>
      <c r="B25" s="994" t="s">
        <v>113</v>
      </c>
      <c r="C25" s="1067">
        <v>3000000</v>
      </c>
      <c r="D25" s="1067">
        <v>3000000</v>
      </c>
      <c r="E25" s="1067">
        <v>0</v>
      </c>
      <c r="F25" s="1059">
        <v>0</v>
      </c>
    </row>
    <row r="26" spans="1:6" ht="15.75" customHeight="1" thickBot="1">
      <c r="A26" s="1068" t="s">
        <v>1</v>
      </c>
      <c r="B26" s="982" t="s">
        <v>520</v>
      </c>
      <c r="C26" s="1069">
        <f t="shared" ref="C26" si="3">C27+C30+C32+C41</f>
        <v>305116548</v>
      </c>
      <c r="D26" s="1069">
        <f t="shared" ref="D26" si="4">D27+D30+D32+D41</f>
        <v>692072828</v>
      </c>
      <c r="E26" s="1069">
        <f t="shared" ref="E26" si="5">E27+E30+E32+E41</f>
        <v>226302553</v>
      </c>
      <c r="F26" s="1055">
        <f>E26/D26*100</f>
        <v>32.699239710650801</v>
      </c>
    </row>
    <row r="27" spans="1:6" ht="15.75" customHeight="1">
      <c r="A27" s="1070" t="s">
        <v>50</v>
      </c>
      <c r="B27" s="970" t="s">
        <v>102</v>
      </c>
      <c r="C27" s="1071">
        <v>71224092</v>
      </c>
      <c r="D27" s="1071">
        <v>381748700</v>
      </c>
      <c r="E27" s="1071">
        <v>70398351</v>
      </c>
      <c r="F27" s="1057">
        <f>E27/D27*100</f>
        <v>18.441019183562378</v>
      </c>
    </row>
    <row r="28" spans="1:6" ht="15.75" customHeight="1">
      <c r="A28" s="1070" t="s">
        <v>54</v>
      </c>
      <c r="B28" s="970" t="s">
        <v>103</v>
      </c>
      <c r="C28" s="1071"/>
      <c r="D28" s="1071"/>
      <c r="E28" s="1071"/>
      <c r="F28" s="1059">
        <v>0</v>
      </c>
    </row>
    <row r="29" spans="1:6" ht="15.75" customHeight="1" thickBot="1">
      <c r="A29" s="1070" t="s">
        <v>225</v>
      </c>
      <c r="B29" s="970" t="s">
        <v>422</v>
      </c>
      <c r="C29" s="1071"/>
      <c r="D29" s="1071"/>
      <c r="E29" s="1071"/>
      <c r="F29" s="1059">
        <v>0</v>
      </c>
    </row>
    <row r="30" spans="1:6" ht="15.75" customHeight="1">
      <c r="A30" s="1070" t="s">
        <v>55</v>
      </c>
      <c r="B30" s="973" t="s">
        <v>104</v>
      </c>
      <c r="C30" s="1060">
        <v>233892456</v>
      </c>
      <c r="D30" s="1060">
        <v>310324128</v>
      </c>
      <c r="E30" s="1060">
        <v>155904202</v>
      </c>
      <c r="F30" s="1057">
        <f>E30/D30*100</f>
        <v>50.239149306495435</v>
      </c>
    </row>
    <row r="31" spans="1:6" ht="15.75" customHeight="1">
      <c r="A31" s="1070" t="s">
        <v>56</v>
      </c>
      <c r="B31" s="973" t="s">
        <v>463</v>
      </c>
      <c r="C31" s="1060"/>
      <c r="D31" s="1060"/>
      <c r="E31" s="1060"/>
      <c r="F31" s="1059">
        <v>100</v>
      </c>
    </row>
    <row r="32" spans="1:6" ht="15.75" customHeight="1">
      <c r="A32" s="1070" t="s">
        <v>57</v>
      </c>
      <c r="B32" s="973" t="s">
        <v>106</v>
      </c>
      <c r="C32" s="1060"/>
      <c r="D32" s="1060"/>
      <c r="E32" s="1060"/>
      <c r="F32" s="1059">
        <v>0</v>
      </c>
    </row>
    <row r="33" spans="1:6" ht="15.75" customHeight="1">
      <c r="A33" s="1070" t="s">
        <v>107</v>
      </c>
      <c r="B33" s="973" t="s">
        <v>464</v>
      </c>
      <c r="C33" s="1060"/>
      <c r="D33" s="1060"/>
      <c r="E33" s="1060"/>
      <c r="F33" s="1059"/>
    </row>
    <row r="34" spans="1:6" ht="15.75">
      <c r="A34" s="1070" t="s">
        <v>109</v>
      </c>
      <c r="B34" s="973" t="s">
        <v>137</v>
      </c>
      <c r="C34" s="1060"/>
      <c r="D34" s="1060"/>
      <c r="E34" s="1060"/>
      <c r="F34" s="1059"/>
    </row>
    <row r="35" spans="1:6" ht="15.75">
      <c r="A35" s="1070" t="s">
        <v>110</v>
      </c>
      <c r="B35" s="1062" t="s">
        <v>108</v>
      </c>
      <c r="C35" s="1060"/>
      <c r="D35" s="1060"/>
      <c r="E35" s="1060"/>
      <c r="F35" s="1059"/>
    </row>
    <row r="36" spans="1:6" ht="15.75">
      <c r="A36" s="1072" t="s">
        <v>112</v>
      </c>
      <c r="B36" s="1062" t="s">
        <v>140</v>
      </c>
      <c r="C36" s="1060"/>
      <c r="D36" s="1060"/>
      <c r="E36" s="1060"/>
      <c r="F36" s="1059">
        <v>0</v>
      </c>
    </row>
    <row r="37" spans="1:6" ht="15.75">
      <c r="A37" s="1072" t="s">
        <v>138</v>
      </c>
      <c r="B37" s="1062" t="s">
        <v>111</v>
      </c>
      <c r="C37" s="1060"/>
      <c r="D37" s="1060"/>
      <c r="E37" s="1060"/>
      <c r="F37" s="1059">
        <v>0</v>
      </c>
    </row>
    <row r="38" spans="1:6" ht="15.75">
      <c r="A38" s="1072" t="s">
        <v>141</v>
      </c>
      <c r="B38" s="973" t="s">
        <v>139</v>
      </c>
      <c r="C38" s="1060"/>
      <c r="D38" s="1060"/>
      <c r="E38" s="1060"/>
      <c r="F38" s="1059">
        <v>0</v>
      </c>
    </row>
    <row r="39" spans="1:6" ht="15.75" customHeight="1">
      <c r="A39" s="1072" t="s">
        <v>142</v>
      </c>
      <c r="B39" s="1062" t="s">
        <v>424</v>
      </c>
      <c r="C39" s="1060"/>
      <c r="D39" s="1060"/>
      <c r="E39" s="1060"/>
      <c r="F39" s="1059">
        <v>0</v>
      </c>
    </row>
    <row r="40" spans="1:6" ht="15.75">
      <c r="A40" s="1072" t="s">
        <v>377</v>
      </c>
      <c r="B40" s="1062" t="s">
        <v>551</v>
      </c>
      <c r="C40" s="1060"/>
      <c r="D40" s="1060"/>
      <c r="E40" s="1060"/>
      <c r="F40" s="1059">
        <v>0</v>
      </c>
    </row>
    <row r="41" spans="1:6" ht="15.75" customHeight="1" thickBot="1">
      <c r="A41" s="1072" t="s">
        <v>465</v>
      </c>
      <c r="B41" s="973" t="s">
        <v>114</v>
      </c>
      <c r="C41" s="1071"/>
      <c r="D41" s="1071"/>
      <c r="E41" s="1071"/>
      <c r="F41" s="1059">
        <v>0</v>
      </c>
    </row>
    <row r="42" spans="1:6" ht="15.75" customHeight="1" thickBot="1">
      <c r="A42" s="1073" t="s">
        <v>2</v>
      </c>
      <c r="B42" s="1074" t="s">
        <v>461</v>
      </c>
      <c r="C42" s="1075">
        <f t="shared" ref="C42" si="6">+C9+C26</f>
        <v>640833828</v>
      </c>
      <c r="D42" s="1075">
        <f t="shared" ref="D42" si="7">+D9+D26</f>
        <v>1054162023</v>
      </c>
      <c r="E42" s="1075">
        <f t="shared" ref="E42" si="8">+E9+E26</f>
        <v>541277289</v>
      </c>
      <c r="F42" s="1076">
        <f>E42/D42*100</f>
        <v>51.346688382835062</v>
      </c>
    </row>
    <row r="43" spans="1:6" ht="15.75" customHeight="1" thickBot="1">
      <c r="A43" s="1068" t="s">
        <v>12</v>
      </c>
      <c r="B43" s="1077" t="s">
        <v>521</v>
      </c>
      <c r="C43" s="1026">
        <f t="shared" ref="C43" si="9">SUM(C44:C46)</f>
        <v>0</v>
      </c>
      <c r="D43" s="1026">
        <f t="shared" ref="D43" si="10">SUM(D44:D46)</f>
        <v>0</v>
      </c>
      <c r="E43" s="1026">
        <f t="shared" ref="E43" si="11">SUM(E44:E46)</f>
        <v>0</v>
      </c>
      <c r="F43" s="1055"/>
    </row>
    <row r="44" spans="1:6" ht="15.75" customHeight="1">
      <c r="A44" s="989" t="s">
        <v>13</v>
      </c>
      <c r="B44" s="1078" t="s">
        <v>115</v>
      </c>
      <c r="C44" s="1079"/>
      <c r="D44" s="1079"/>
      <c r="E44" s="1079"/>
      <c r="F44" s="1057"/>
    </row>
    <row r="45" spans="1:6" ht="15.75" customHeight="1">
      <c r="A45" s="989" t="s">
        <v>15</v>
      </c>
      <c r="B45" s="1080" t="s">
        <v>116</v>
      </c>
      <c r="C45" s="1061"/>
      <c r="D45" s="1061"/>
      <c r="E45" s="1061"/>
      <c r="F45" s="1059"/>
    </row>
    <row r="46" spans="1:6" ht="15.75" customHeight="1" thickBot="1">
      <c r="A46" s="989" t="s">
        <v>17</v>
      </c>
      <c r="B46" s="1080" t="s">
        <v>117</v>
      </c>
      <c r="C46" s="1061"/>
      <c r="D46" s="1061"/>
      <c r="E46" s="1061"/>
      <c r="F46" s="1081"/>
    </row>
    <row r="47" spans="1:6" ht="15.75" customHeight="1" thickBot="1">
      <c r="A47" s="1068" t="s">
        <v>20</v>
      </c>
      <c r="B47" s="982" t="s">
        <v>522</v>
      </c>
      <c r="C47" s="1026">
        <f t="shared" ref="C47" si="12">SUM(C48:C51)</f>
        <v>0</v>
      </c>
      <c r="D47" s="1026">
        <f t="shared" ref="D47" si="13">SUM(D48:D51)</f>
        <v>0</v>
      </c>
      <c r="E47" s="1026">
        <f t="shared" ref="E47" si="14">SUM(E48:E51)</f>
        <v>0</v>
      </c>
      <c r="F47" s="1055"/>
    </row>
    <row r="48" spans="1:6" ht="15.75" customHeight="1">
      <c r="A48" s="989" t="s">
        <v>21</v>
      </c>
      <c r="B48" s="1080" t="s">
        <v>118</v>
      </c>
      <c r="C48" s="1061"/>
      <c r="D48" s="1061"/>
      <c r="E48" s="1061"/>
      <c r="F48" s="1057"/>
    </row>
    <row r="49" spans="1:6" ht="15.75" customHeight="1">
      <c r="A49" s="989" t="s">
        <v>23</v>
      </c>
      <c r="B49" s="1080" t="s">
        <v>119</v>
      </c>
      <c r="C49" s="1061"/>
      <c r="D49" s="1061"/>
      <c r="E49" s="1061"/>
      <c r="F49" s="1059"/>
    </row>
    <row r="50" spans="1:6" ht="15.75" customHeight="1">
      <c r="A50" s="989" t="s">
        <v>25</v>
      </c>
      <c r="B50" s="1080" t="s">
        <v>120</v>
      </c>
      <c r="C50" s="1061"/>
      <c r="D50" s="1061"/>
      <c r="E50" s="1061"/>
      <c r="F50" s="1059"/>
    </row>
    <row r="51" spans="1:6" ht="15.75" customHeight="1" thickBot="1">
      <c r="A51" s="989" t="s">
        <v>68</v>
      </c>
      <c r="B51" s="1080" t="s">
        <v>121</v>
      </c>
      <c r="C51" s="1061"/>
      <c r="D51" s="1061"/>
      <c r="E51" s="1061"/>
      <c r="F51" s="1081"/>
    </row>
    <row r="52" spans="1:6" ht="15.75" customHeight="1" thickBot="1">
      <c r="A52" s="1068" t="s">
        <v>26</v>
      </c>
      <c r="B52" s="982" t="s">
        <v>523</v>
      </c>
      <c r="C52" s="1026">
        <f t="shared" ref="C52" si="15">SUM(C53:C56)</f>
        <v>5810363</v>
      </c>
      <c r="D52" s="1026">
        <f t="shared" ref="D52" si="16">SUM(D53:D56)</f>
        <v>5810363</v>
      </c>
      <c r="E52" s="1026">
        <f t="shared" ref="E52" si="17">SUM(E53:E56)</f>
        <v>5810363</v>
      </c>
      <c r="F52" s="1055">
        <f>E52/D52*100</f>
        <v>100</v>
      </c>
    </row>
    <row r="53" spans="1:6" ht="15.75" customHeight="1">
      <c r="A53" s="989" t="s">
        <v>71</v>
      </c>
      <c r="B53" s="1080" t="s">
        <v>122</v>
      </c>
      <c r="C53" s="1061"/>
      <c r="D53" s="1061"/>
      <c r="E53" s="1061"/>
      <c r="F53" s="1082"/>
    </row>
    <row r="54" spans="1:6" ht="15.75" customHeight="1">
      <c r="A54" s="989" t="s">
        <v>72</v>
      </c>
      <c r="B54" s="1080" t="s">
        <v>123</v>
      </c>
      <c r="C54" s="1061">
        <v>5810363</v>
      </c>
      <c r="D54" s="1061">
        <v>5810363</v>
      </c>
      <c r="E54" s="1061">
        <v>5810363</v>
      </c>
      <c r="F54" s="1059">
        <f>E54/D54*100</f>
        <v>100</v>
      </c>
    </row>
    <row r="55" spans="1:6" ht="15.75" customHeight="1">
      <c r="A55" s="989" t="s">
        <v>73</v>
      </c>
      <c r="B55" s="1080" t="s">
        <v>124</v>
      </c>
      <c r="C55" s="1061"/>
      <c r="D55" s="1061"/>
      <c r="E55" s="1061"/>
      <c r="F55" s="1059">
        <v>0</v>
      </c>
    </row>
    <row r="56" spans="1:6" ht="15.75" customHeight="1" thickBot="1">
      <c r="A56" s="989" t="s">
        <v>74</v>
      </c>
      <c r="B56" s="1080" t="s">
        <v>125</v>
      </c>
      <c r="C56" s="1061"/>
      <c r="D56" s="1061"/>
      <c r="E56" s="1061"/>
      <c r="F56" s="1083"/>
    </row>
    <row r="57" spans="1:6" ht="15.75" customHeight="1" thickBot="1">
      <c r="A57" s="1068" t="s">
        <v>28</v>
      </c>
      <c r="B57" s="982" t="s">
        <v>126</v>
      </c>
      <c r="C57" s="1084"/>
      <c r="D57" s="1084"/>
      <c r="E57" s="1084"/>
      <c r="F57" s="1055"/>
    </row>
    <row r="58" spans="1:6" ht="15.75" customHeight="1" thickBot="1">
      <c r="A58" s="1068" t="s">
        <v>29</v>
      </c>
      <c r="B58" s="982" t="s">
        <v>524</v>
      </c>
      <c r="C58" s="1026">
        <f t="shared" ref="C58" si="18">+C43+C47+C52+C57</f>
        <v>5810363</v>
      </c>
      <c r="D58" s="1026">
        <f t="shared" ref="D58" si="19">+D43+D47+D52+D57</f>
        <v>5810363</v>
      </c>
      <c r="E58" s="1026">
        <f t="shared" ref="E58" si="20">+E43+E47+E52+E57</f>
        <v>5810363</v>
      </c>
      <c r="F58" s="1055">
        <f>E58/D58*100</f>
        <v>100</v>
      </c>
    </row>
    <row r="59" spans="1:6" ht="15.75" customHeight="1" thickBot="1">
      <c r="A59" s="1073" t="s">
        <v>30</v>
      </c>
      <c r="B59" s="1003" t="s">
        <v>525</v>
      </c>
      <c r="C59" s="1085">
        <f t="shared" ref="C59" si="21">+C42+C58</f>
        <v>646644191</v>
      </c>
      <c r="D59" s="1085">
        <f t="shared" ref="D59" si="22">+D42+D58</f>
        <v>1059972386</v>
      </c>
      <c r="E59" s="1085">
        <f t="shared" ref="E59" si="23">+E42+E58</f>
        <v>547087652</v>
      </c>
      <c r="F59" s="1076">
        <f>E59/D59*100</f>
        <v>51.613387218938364</v>
      </c>
    </row>
    <row r="60" spans="1:6" ht="15.75" customHeight="1">
      <c r="A60" s="1086"/>
      <c r="B60" s="1086"/>
      <c r="C60" s="1087"/>
      <c r="D60" s="1087">
        <v>0</v>
      </c>
      <c r="E60" s="1087">
        <v>0</v>
      </c>
      <c r="F60" s="1088"/>
    </row>
    <row r="61" spans="1:6" ht="15.75" customHeight="1">
      <c r="A61" s="1086"/>
      <c r="B61" s="1086"/>
      <c r="C61" s="1087"/>
      <c r="D61" s="1087"/>
      <c r="E61" s="1087"/>
      <c r="F61" s="1086"/>
    </row>
    <row r="62" spans="1:6" ht="33" customHeight="1">
      <c r="A62" s="1319" t="s">
        <v>143</v>
      </c>
      <c r="B62" s="1319"/>
      <c r="C62" s="1319"/>
      <c r="D62" s="1319"/>
      <c r="E62" s="1319"/>
      <c r="F62" s="1319"/>
    </row>
    <row r="63" spans="1:6" ht="15.75" customHeight="1" thickBot="1">
      <c r="A63" s="1318" t="s">
        <v>144</v>
      </c>
      <c r="B63" s="1318"/>
      <c r="C63" s="1090"/>
      <c r="D63" s="1090"/>
      <c r="E63" s="1090"/>
      <c r="F63" s="1090" t="s">
        <v>843</v>
      </c>
    </row>
    <row r="64" spans="1:6" ht="35.25" customHeight="1" thickBot="1">
      <c r="A64" s="1068" t="s">
        <v>0</v>
      </c>
      <c r="B64" s="1091" t="s">
        <v>526</v>
      </c>
      <c r="C64" s="1092">
        <f>'1.1.b'!C68-'1.1.k'!C42</f>
        <v>-132451513</v>
      </c>
      <c r="D64" s="1092">
        <v>-39447</v>
      </c>
      <c r="E64" s="1092">
        <v>387</v>
      </c>
      <c r="F64" s="1093">
        <f>E64/D64*100</f>
        <v>-0.98106319872233627</v>
      </c>
    </row>
    <row r="65" spans="1:6" ht="28.5" customHeight="1" thickBot="1">
      <c r="A65" s="1068" t="s">
        <v>1</v>
      </c>
      <c r="B65" s="1091" t="s">
        <v>527</v>
      </c>
      <c r="C65" s="1094">
        <f>'1.1.b'!C90-'1.1.k'!C58</f>
        <v>132451513</v>
      </c>
      <c r="D65" s="1094">
        <v>39447</v>
      </c>
      <c r="E65" s="1094">
        <v>39447</v>
      </c>
      <c r="F65" s="1093">
        <f>E65/D65*100</f>
        <v>100</v>
      </c>
    </row>
  </sheetData>
  <mergeCells count="5">
    <mergeCell ref="A63:B63"/>
    <mergeCell ref="A2:F2"/>
    <mergeCell ref="A62:F62"/>
    <mergeCell ref="A4:F4"/>
    <mergeCell ref="C5:F5"/>
  </mergeCells>
  <pageMargins left="0.7" right="0.7" top="0.75" bottom="0.75" header="0.3" footer="0.3"/>
  <pageSetup paperSize="9" scale="57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C29"/>
  <sheetViews>
    <sheetView workbookViewId="0">
      <selection activeCell="B2" sqref="B2:C2"/>
    </sheetView>
  </sheetViews>
  <sheetFormatPr defaultRowHeight="15"/>
  <cols>
    <col min="1" max="1" width="47.28515625" customWidth="1"/>
    <col min="2" max="2" width="22.7109375" customWidth="1"/>
    <col min="3" max="3" width="20.85546875" customWidth="1"/>
  </cols>
  <sheetData>
    <row r="2" spans="1:3">
      <c r="B2" s="1480" t="s">
        <v>1003</v>
      </c>
      <c r="C2" s="1480"/>
    </row>
    <row r="3" spans="1:3">
      <c r="A3" s="1482" t="s">
        <v>337</v>
      </c>
      <c r="B3" s="1482"/>
      <c r="C3" s="1482"/>
    </row>
    <row r="4" spans="1:3" ht="16.5" thickBot="1">
      <c r="A4" s="169"/>
      <c r="B4" s="170"/>
      <c r="C4" s="171" t="s">
        <v>859</v>
      </c>
    </row>
    <row r="5" spans="1:3" ht="27" customHeight="1" thickBot="1">
      <c r="A5" s="154" t="s">
        <v>10</v>
      </c>
      <c r="B5" s="154" t="s">
        <v>338</v>
      </c>
      <c r="C5" s="155" t="s">
        <v>339</v>
      </c>
    </row>
    <row r="6" spans="1:3" ht="12.95" customHeight="1" thickBot="1">
      <c r="A6" s="111" t="s">
        <v>0</v>
      </c>
      <c r="B6" s="111" t="s">
        <v>1</v>
      </c>
      <c r="C6" s="112" t="s">
        <v>2</v>
      </c>
    </row>
    <row r="7" spans="1:3" ht="15" customHeight="1">
      <c r="A7" s="298" t="s">
        <v>340</v>
      </c>
      <c r="B7" s="294"/>
      <c r="C7" s="295"/>
    </row>
    <row r="8" spans="1:3" ht="17.25" customHeight="1">
      <c r="A8" s="299" t="s">
        <v>341</v>
      </c>
      <c r="B8" s="296"/>
      <c r="C8" s="297"/>
    </row>
    <row r="9" spans="1:3" ht="12.95" customHeight="1">
      <c r="A9" s="299" t="s">
        <v>342</v>
      </c>
      <c r="B9" s="296">
        <f>SUM(B10:B15)</f>
        <v>50947578</v>
      </c>
      <c r="C9" s="296">
        <f>SUM(C10:C15)</f>
        <v>0</v>
      </c>
    </row>
    <row r="10" spans="1:3" ht="12.95" customHeight="1">
      <c r="A10" s="299" t="s">
        <v>343</v>
      </c>
      <c r="B10" s="296"/>
      <c r="C10" s="297"/>
    </row>
    <row r="11" spans="1:3" ht="12.95" customHeight="1">
      <c r="A11" s="300" t="s">
        <v>344</v>
      </c>
      <c r="B11" s="296"/>
      <c r="C11" s="297"/>
    </row>
    <row r="12" spans="1:3" ht="12.95" customHeight="1">
      <c r="A12" s="300" t="s">
        <v>345</v>
      </c>
      <c r="B12" s="296">
        <v>1868036</v>
      </c>
      <c r="C12" s="297">
        <v>0</v>
      </c>
    </row>
    <row r="13" spans="1:3" ht="12.95" customHeight="1">
      <c r="A13" s="300" t="s">
        <v>346</v>
      </c>
      <c r="B13" s="296"/>
      <c r="C13" s="297"/>
    </row>
    <row r="14" spans="1:3" ht="12.95" customHeight="1">
      <c r="A14" s="300" t="s">
        <v>347</v>
      </c>
      <c r="B14" s="296"/>
      <c r="C14" s="297"/>
    </row>
    <row r="15" spans="1:3" ht="20.25" customHeight="1">
      <c r="A15" s="300" t="s">
        <v>348</v>
      </c>
      <c r="B15" s="296">
        <v>49079542</v>
      </c>
      <c r="C15" s="297">
        <v>0</v>
      </c>
    </row>
    <row r="16" spans="1:3" ht="18" customHeight="1">
      <c r="A16" s="299" t="s">
        <v>349</v>
      </c>
      <c r="B16" s="296">
        <v>6924344</v>
      </c>
      <c r="C16" s="297"/>
    </row>
    <row r="17" spans="1:3" ht="18" customHeight="1">
      <c r="A17" s="299" t="s">
        <v>350</v>
      </c>
      <c r="B17" s="296">
        <v>21859272</v>
      </c>
      <c r="C17" s="297">
        <v>1074140</v>
      </c>
    </row>
    <row r="18" spans="1:3" ht="18" customHeight="1">
      <c r="A18" s="299" t="s">
        <v>351</v>
      </c>
      <c r="B18" s="296"/>
      <c r="C18" s="297"/>
    </row>
    <row r="19" spans="1:3" ht="18" customHeight="1">
      <c r="A19" s="299" t="s">
        <v>352</v>
      </c>
      <c r="B19" s="296"/>
      <c r="C19" s="297"/>
    </row>
    <row r="20" spans="1:3" ht="18" customHeight="1">
      <c r="A20" s="355"/>
      <c r="B20" s="26"/>
      <c r="C20" s="27"/>
    </row>
    <row r="21" spans="1:3" ht="18" customHeight="1">
      <c r="A21" s="356"/>
      <c r="B21" s="26"/>
      <c r="C21" s="27"/>
    </row>
    <row r="22" spans="1:3" ht="18" customHeight="1">
      <c r="A22" s="356"/>
      <c r="B22" s="26"/>
      <c r="C22" s="27"/>
    </row>
    <row r="23" spans="1:3" ht="18" customHeight="1">
      <c r="A23" s="356"/>
      <c r="B23" s="26"/>
      <c r="C23" s="27"/>
    </row>
    <row r="24" spans="1:3" ht="18" customHeight="1">
      <c r="A24" s="356"/>
      <c r="B24" s="26"/>
      <c r="C24" s="27"/>
    </row>
    <row r="25" spans="1:3" ht="18" customHeight="1">
      <c r="A25" s="356"/>
      <c r="B25" s="26"/>
      <c r="C25" s="27"/>
    </row>
    <row r="26" spans="1:3" ht="18" customHeight="1">
      <c r="A26" s="356"/>
      <c r="B26" s="26"/>
      <c r="C26" s="27"/>
    </row>
    <row r="27" spans="1:3" ht="18" customHeight="1">
      <c r="A27" s="356"/>
      <c r="B27" s="26"/>
      <c r="C27" s="27"/>
    </row>
    <row r="28" spans="1:3" ht="18" customHeight="1" thickBot="1">
      <c r="A28" s="357"/>
      <c r="B28" s="172"/>
      <c r="C28" s="147"/>
    </row>
    <row r="29" spans="1:3" ht="15.75" thickBot="1">
      <c r="A29" s="358" t="s">
        <v>222</v>
      </c>
      <c r="B29" s="173">
        <f>(B7+B8+B9+B16+B17+B18+B19)</f>
        <v>79731194</v>
      </c>
      <c r="C29" s="173">
        <v>0</v>
      </c>
    </row>
  </sheetData>
  <mergeCells count="2">
    <mergeCell ref="A3:C3"/>
    <mergeCell ref="B2:C2"/>
  </mergeCells>
  <pageMargins left="0.7" right="0.7" top="0.75" bottom="0.75" header="0.3" footer="0.3"/>
  <pageSetup paperSize="256" scale="9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28"/>
  <sheetViews>
    <sheetView zoomScaleSheetLayoutView="100" workbookViewId="0">
      <selection activeCell="D6" sqref="D6:E6"/>
    </sheetView>
  </sheetViews>
  <sheetFormatPr defaultRowHeight="15"/>
  <cols>
    <col min="1" max="2" width="9.140625" style="292"/>
    <col min="3" max="3" width="6" customWidth="1"/>
    <col min="4" max="4" width="47.42578125" customWidth="1"/>
    <col min="5" max="5" width="17" customWidth="1"/>
    <col min="8" max="8" width="12.140625" customWidth="1"/>
    <col min="9" max="9" width="9.85546875" bestFit="1" customWidth="1"/>
    <col min="10" max="10" width="10.140625" bestFit="1" customWidth="1"/>
    <col min="17" max="17" width="10.85546875" customWidth="1"/>
    <col min="18" max="18" width="9.85546875" bestFit="1" customWidth="1"/>
  </cols>
  <sheetData>
    <row r="1" spans="3:18"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1493"/>
      <c r="Q1" s="1493"/>
    </row>
    <row r="2" spans="3:18">
      <c r="C2" s="292"/>
      <c r="D2" s="292"/>
      <c r="E2" s="292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</row>
    <row r="3" spans="3:18" s="292" customFormat="1">
      <c r="C3" s="1494" t="s">
        <v>562</v>
      </c>
      <c r="D3" s="1494"/>
      <c r="E3" s="1494"/>
      <c r="F3" s="548"/>
      <c r="G3" s="548"/>
      <c r="H3" s="548"/>
      <c r="I3" s="548"/>
      <c r="J3" s="548"/>
      <c r="K3" s="548"/>
      <c r="L3" s="548"/>
      <c r="M3" s="548"/>
      <c r="N3" s="548"/>
      <c r="O3" s="548"/>
      <c r="P3" s="548"/>
      <c r="Q3" s="548"/>
    </row>
    <row r="4" spans="3:18" ht="15.75">
      <c r="C4" s="560"/>
      <c r="D4" s="560"/>
      <c r="E4" s="560"/>
      <c r="F4" s="549"/>
      <c r="G4" s="549"/>
      <c r="H4" s="549"/>
      <c r="I4" s="549"/>
      <c r="J4" s="549"/>
      <c r="K4" s="549"/>
      <c r="L4" s="549"/>
      <c r="M4" s="549"/>
      <c r="N4" s="549"/>
      <c r="O4" s="549"/>
      <c r="P4" s="549"/>
      <c r="Q4" s="550"/>
    </row>
    <row r="5" spans="3:18" ht="21" customHeight="1">
      <c r="C5" s="560"/>
      <c r="D5" s="560"/>
      <c r="E5" s="560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</row>
    <row r="6" spans="3:18" ht="12.95" customHeight="1" thickBot="1">
      <c r="C6" s="561"/>
      <c r="D6" s="1495" t="s">
        <v>1004</v>
      </c>
      <c r="E6" s="1495"/>
      <c r="F6" s="559"/>
      <c r="G6" s="559"/>
      <c r="H6" s="559"/>
      <c r="I6" s="559"/>
      <c r="J6" s="559"/>
      <c r="K6" s="559"/>
      <c r="L6" s="559"/>
      <c r="M6" s="559"/>
      <c r="N6" s="559"/>
      <c r="O6" s="559"/>
      <c r="P6" s="559"/>
      <c r="Q6" s="559"/>
    </row>
    <row r="7" spans="3:18" ht="32.25" customHeight="1" thickBot="1">
      <c r="C7" s="562" t="s">
        <v>86</v>
      </c>
      <c r="D7" s="563" t="s">
        <v>149</v>
      </c>
      <c r="E7" s="564" t="s">
        <v>848</v>
      </c>
      <c r="F7" s="546"/>
      <c r="G7" s="546"/>
      <c r="H7" s="546"/>
      <c r="I7" s="546"/>
      <c r="J7" s="546"/>
      <c r="K7" s="546"/>
      <c r="L7" s="546"/>
      <c r="M7" s="546"/>
      <c r="N7" s="546"/>
      <c r="O7" s="546"/>
      <c r="P7" s="546"/>
      <c r="Q7" s="547"/>
      <c r="R7" s="236"/>
    </row>
    <row r="8" spans="3:18" ht="12.95" customHeight="1">
      <c r="C8" s="565" t="s">
        <v>0</v>
      </c>
      <c r="D8" s="566" t="s">
        <v>563</v>
      </c>
      <c r="E8" s="567">
        <f>SUM(E9:E10)</f>
        <v>138316044</v>
      </c>
      <c r="F8" s="546"/>
      <c r="G8" s="546"/>
      <c r="H8" s="546"/>
      <c r="I8" s="546"/>
      <c r="J8" s="546"/>
      <c r="K8" s="546"/>
      <c r="L8" s="546"/>
      <c r="M8" s="546"/>
      <c r="N8" s="546"/>
      <c r="O8" s="546"/>
      <c r="P8" s="546"/>
      <c r="Q8" s="547"/>
    </row>
    <row r="9" spans="3:18" ht="12.95" customHeight="1">
      <c r="C9" s="568" t="s">
        <v>1</v>
      </c>
      <c r="D9" s="569" t="s">
        <v>564</v>
      </c>
      <c r="E9" s="570">
        <v>137797249</v>
      </c>
      <c r="F9" s="546"/>
      <c r="G9" s="546"/>
      <c r="H9" s="546"/>
      <c r="I9" s="546"/>
      <c r="J9" s="546"/>
      <c r="K9" s="546"/>
      <c r="L9" s="546"/>
      <c r="M9" s="546"/>
      <c r="N9" s="546"/>
      <c r="O9" s="546"/>
      <c r="P9" s="546"/>
      <c r="Q9" s="547"/>
      <c r="R9" s="546"/>
    </row>
    <row r="10" spans="3:18" ht="12.95" customHeight="1">
      <c r="C10" s="568" t="s">
        <v>2</v>
      </c>
      <c r="D10" s="569" t="s">
        <v>565</v>
      </c>
      <c r="E10" s="570">
        <v>518795</v>
      </c>
      <c r="F10" s="546"/>
      <c r="G10" s="546"/>
      <c r="H10" s="546"/>
      <c r="I10" s="546"/>
      <c r="J10" s="546"/>
      <c r="K10" s="546"/>
      <c r="L10" s="546"/>
      <c r="M10" s="546"/>
      <c r="N10" s="546"/>
      <c r="O10" s="546"/>
      <c r="P10" s="546"/>
      <c r="Q10" s="547"/>
    </row>
    <row r="11" spans="3:18" ht="20.25" customHeight="1">
      <c r="C11" s="568" t="s">
        <v>12</v>
      </c>
      <c r="D11" s="571" t="s">
        <v>566</v>
      </c>
      <c r="E11" s="570">
        <v>1207699043</v>
      </c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7"/>
      <c r="R11" s="546"/>
    </row>
    <row r="12" spans="3:18" ht="12.95" customHeight="1">
      <c r="C12" s="572" t="s">
        <v>20</v>
      </c>
      <c r="D12" s="573" t="s">
        <v>567</v>
      </c>
      <c r="E12" s="574">
        <v>135509633</v>
      </c>
      <c r="F12" s="546"/>
      <c r="G12" s="546"/>
      <c r="H12" s="546"/>
      <c r="I12" s="546"/>
      <c r="J12" s="546"/>
      <c r="K12" s="546"/>
      <c r="L12" s="546"/>
      <c r="M12" s="546"/>
      <c r="N12" s="546"/>
      <c r="O12" s="546"/>
      <c r="P12" s="546"/>
      <c r="Q12" s="547"/>
    </row>
    <row r="13" spans="3:18" ht="12.95" customHeight="1">
      <c r="C13" s="572" t="s">
        <v>26</v>
      </c>
      <c r="D13" s="573" t="s">
        <v>568</v>
      </c>
      <c r="E13" s="574">
        <v>697014361</v>
      </c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7"/>
      <c r="R13" s="546"/>
    </row>
    <row r="14" spans="3:18" ht="16.5" customHeight="1" thickBot="1">
      <c r="C14" s="575" t="s">
        <v>28</v>
      </c>
      <c r="D14" s="576" t="s">
        <v>569</v>
      </c>
      <c r="E14" s="577">
        <v>41409188</v>
      </c>
      <c r="F14" s="546"/>
      <c r="G14" s="546"/>
      <c r="H14" s="546"/>
      <c r="I14" s="546"/>
      <c r="J14" s="546"/>
      <c r="K14" s="546"/>
      <c r="L14" s="546"/>
      <c r="M14" s="546"/>
      <c r="N14" s="546"/>
      <c r="O14" s="546"/>
      <c r="P14" s="546"/>
      <c r="Q14" s="547"/>
    </row>
    <row r="15" spans="3:18" ht="12.95" customHeight="1">
      <c r="C15" s="578" t="s">
        <v>29</v>
      </c>
      <c r="D15" s="579" t="s">
        <v>570</v>
      </c>
      <c r="E15" s="580">
        <f>E8+E11-E12-E13+E14</f>
        <v>554900281</v>
      </c>
      <c r="F15" s="547"/>
      <c r="G15" s="547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</row>
    <row r="16" spans="3:18" ht="17.25" customHeight="1">
      <c r="C16" s="568" t="s">
        <v>30</v>
      </c>
      <c r="D16" s="569" t="s">
        <v>564</v>
      </c>
      <c r="E16" s="570">
        <v>554366636</v>
      </c>
      <c r="F16" s="559"/>
      <c r="G16" s="559"/>
      <c r="H16" s="559"/>
      <c r="I16" s="559"/>
      <c r="J16" s="1233"/>
      <c r="K16" s="559"/>
      <c r="L16" s="559"/>
      <c r="M16" s="559"/>
      <c r="N16" s="559"/>
      <c r="O16" s="559"/>
      <c r="P16" s="559"/>
      <c r="Q16" s="559"/>
    </row>
    <row r="17" spans="1:19" ht="15.75" customHeight="1" thickBot="1">
      <c r="C17" s="575" t="s">
        <v>33</v>
      </c>
      <c r="D17" s="581" t="s">
        <v>565</v>
      </c>
      <c r="E17" s="577">
        <v>533645</v>
      </c>
      <c r="F17" s="546"/>
      <c r="G17" s="546"/>
      <c r="H17" s="546"/>
      <c r="I17" s="546"/>
      <c r="J17" s="546"/>
      <c r="K17" s="546"/>
      <c r="L17" s="546"/>
      <c r="M17" s="546"/>
      <c r="N17" s="546"/>
      <c r="O17" s="546"/>
      <c r="P17" s="546"/>
      <c r="Q17" s="547"/>
      <c r="R17" s="236"/>
    </row>
    <row r="18" spans="1:19" ht="12.95" customHeight="1">
      <c r="C18" s="292"/>
      <c r="D18" s="292"/>
      <c r="E18" s="292"/>
      <c r="F18" s="546"/>
      <c r="G18" s="546"/>
      <c r="H18" s="546"/>
      <c r="I18" s="546"/>
      <c r="J18" s="546"/>
      <c r="K18" s="546"/>
      <c r="L18" s="546"/>
      <c r="M18" s="546"/>
      <c r="N18" s="546"/>
      <c r="O18" s="546"/>
      <c r="P18" s="546"/>
      <c r="Q18" s="547"/>
      <c r="R18" s="236"/>
    </row>
    <row r="19" spans="1:19" ht="12.95" customHeight="1">
      <c r="C19" s="292"/>
      <c r="D19" s="292"/>
      <c r="E19" s="292"/>
      <c r="F19" s="546"/>
      <c r="G19" s="546"/>
      <c r="H19" s="546"/>
      <c r="I19" s="546"/>
      <c r="J19" s="546"/>
      <c r="K19" s="546"/>
      <c r="L19" s="546"/>
      <c r="M19" s="546"/>
      <c r="N19" s="546"/>
      <c r="O19" s="546"/>
      <c r="P19" s="546"/>
      <c r="Q19" s="547"/>
      <c r="R19" s="236"/>
    </row>
    <row r="20" spans="1:19" ht="12.95" customHeight="1">
      <c r="C20" s="552"/>
      <c r="D20" s="552"/>
      <c r="E20" s="546"/>
      <c r="F20" s="546"/>
      <c r="G20" s="546"/>
      <c r="H20" s="546"/>
      <c r="I20" s="546"/>
      <c r="J20" s="546"/>
      <c r="K20" s="546"/>
      <c r="L20" s="546"/>
      <c r="M20" s="546"/>
      <c r="N20" s="546"/>
      <c r="O20" s="546"/>
      <c r="P20" s="546"/>
      <c r="Q20" s="547"/>
      <c r="R20" s="236"/>
    </row>
    <row r="21" spans="1:19" s="292" customFormat="1" ht="12.95" customHeight="1">
      <c r="C21" s="552"/>
      <c r="D21" s="552"/>
      <c r="E21" s="546"/>
      <c r="F21" s="546"/>
      <c r="G21" s="546"/>
      <c r="H21" s="546"/>
      <c r="I21" s="546"/>
      <c r="J21" s="546"/>
      <c r="K21" s="546"/>
      <c r="L21" s="546"/>
      <c r="M21" s="546"/>
      <c r="N21" s="546"/>
      <c r="O21" s="546"/>
      <c r="P21" s="546"/>
      <c r="Q21" s="547"/>
      <c r="R21" s="236"/>
    </row>
    <row r="22" spans="1:19" ht="13.5" customHeight="1">
      <c r="C22" s="552"/>
      <c r="D22" s="552"/>
      <c r="E22" s="546"/>
      <c r="F22" s="546"/>
      <c r="G22" s="546"/>
      <c r="H22" s="546"/>
      <c r="I22" s="546"/>
      <c r="J22" s="546"/>
      <c r="K22" s="546"/>
      <c r="L22" s="546"/>
      <c r="M22" s="546"/>
      <c r="N22" s="546"/>
      <c r="O22" s="546"/>
      <c r="P22" s="546"/>
      <c r="Q22" s="547"/>
      <c r="R22" s="236"/>
    </row>
    <row r="23" spans="1:19" ht="14.25" customHeight="1">
      <c r="C23" s="552"/>
      <c r="D23" s="554"/>
      <c r="E23" s="546"/>
      <c r="F23" s="546"/>
      <c r="G23" s="546"/>
      <c r="H23" s="546"/>
      <c r="I23" s="546"/>
      <c r="J23" s="546"/>
      <c r="K23" s="546"/>
      <c r="L23" s="546"/>
      <c r="M23" s="546"/>
      <c r="N23" s="546"/>
      <c r="O23" s="546"/>
      <c r="P23" s="546"/>
      <c r="Q23" s="547"/>
      <c r="R23" s="236"/>
    </row>
    <row r="24" spans="1:19" ht="16.5" customHeight="1">
      <c r="C24" s="552"/>
      <c r="D24" s="552"/>
      <c r="E24" s="546"/>
      <c r="F24" s="546"/>
      <c r="G24" s="546"/>
      <c r="H24" s="546"/>
      <c r="I24" s="546"/>
      <c r="J24" s="546"/>
      <c r="K24" s="546"/>
      <c r="L24" s="546"/>
      <c r="M24" s="546"/>
      <c r="N24" s="546"/>
      <c r="O24" s="546"/>
      <c r="P24" s="546"/>
      <c r="Q24" s="547"/>
      <c r="R24" s="236"/>
    </row>
    <row r="25" spans="1:19" s="234" customFormat="1" ht="16.5" customHeight="1">
      <c r="A25" s="292"/>
      <c r="B25" s="292"/>
      <c r="C25" s="552"/>
      <c r="D25" s="552"/>
      <c r="E25" s="546"/>
      <c r="F25" s="546"/>
      <c r="G25" s="546"/>
      <c r="H25" s="546"/>
      <c r="I25" s="546"/>
      <c r="J25" s="546"/>
      <c r="K25" s="546"/>
      <c r="L25" s="546"/>
      <c r="M25" s="546"/>
      <c r="N25" s="546"/>
      <c r="O25" s="546"/>
      <c r="P25" s="546"/>
      <c r="Q25" s="547"/>
      <c r="R25" s="236"/>
      <c r="S25" s="236"/>
    </row>
    <row r="26" spans="1:19" ht="18" customHeight="1">
      <c r="C26" s="552"/>
      <c r="D26" s="552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7"/>
    </row>
    <row r="27" spans="1:19" ht="15" customHeight="1">
      <c r="C27" s="553"/>
      <c r="D27" s="553"/>
      <c r="E27" s="547"/>
      <c r="F27" s="547"/>
      <c r="G27" s="547"/>
      <c r="H27" s="547"/>
      <c r="I27" s="547"/>
      <c r="J27" s="547"/>
      <c r="K27" s="547"/>
      <c r="L27" s="547"/>
      <c r="M27" s="547"/>
      <c r="N27" s="547"/>
      <c r="O27" s="547"/>
      <c r="P27" s="547"/>
      <c r="Q27" s="547"/>
      <c r="R27" s="547"/>
      <c r="S27" s="227"/>
    </row>
    <row r="28" spans="1:19" ht="18.75" customHeight="1">
      <c r="C28" s="553"/>
      <c r="D28" s="555"/>
      <c r="E28" s="556"/>
      <c r="F28" s="556"/>
      <c r="G28" s="556"/>
      <c r="H28" s="556"/>
      <c r="I28" s="556"/>
      <c r="J28" s="556"/>
      <c r="K28" s="556"/>
      <c r="L28" s="556"/>
      <c r="M28" s="556"/>
      <c r="N28" s="556"/>
      <c r="O28" s="556"/>
      <c r="P28" s="556"/>
      <c r="Q28" s="557"/>
    </row>
  </sheetData>
  <mergeCells count="3">
    <mergeCell ref="P1:Q1"/>
    <mergeCell ref="C3:E3"/>
    <mergeCell ref="D6:E6"/>
  </mergeCells>
  <conditionalFormatting sqref="E15">
    <cfRule type="cellIs" dxfId="0" priority="1" stopIfTrue="1" operator="notEqual">
      <formula>SUM(E16:E17)</formula>
    </cfRule>
  </conditionalFormatting>
  <pageMargins left="0.7" right="0.7" top="0.75" bottom="0.75" header="0.3" footer="0.3"/>
  <pageSetup paperSize="256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3:N18"/>
  <sheetViews>
    <sheetView workbookViewId="0">
      <selection activeCell="I6" sqref="I6:N6"/>
    </sheetView>
  </sheetViews>
  <sheetFormatPr defaultRowHeight="15"/>
  <cols>
    <col min="1" max="1" width="30.85546875" customWidth="1"/>
    <col min="7" max="7" width="5.85546875" customWidth="1"/>
    <col min="14" max="14" width="8.85546875" customWidth="1"/>
  </cols>
  <sheetData>
    <row r="3" spans="1:14" ht="15.75">
      <c r="A3" s="541" t="s">
        <v>884</v>
      </c>
      <c r="B3" s="541"/>
      <c r="C3" s="541"/>
      <c r="D3" s="541"/>
      <c r="E3" s="541"/>
      <c r="F3" s="541"/>
      <c r="G3" s="541"/>
      <c r="H3" s="178"/>
      <c r="I3" s="179"/>
      <c r="J3" s="180"/>
      <c r="K3" s="181"/>
      <c r="L3" s="181"/>
      <c r="M3" s="181"/>
      <c r="N3" s="182"/>
    </row>
    <row r="4" spans="1:14">
      <c r="A4" s="1503" t="s">
        <v>794</v>
      </c>
      <c r="B4" s="1503"/>
      <c r="C4" s="1503"/>
      <c r="D4" s="1503"/>
      <c r="E4" s="1503"/>
      <c r="F4" s="1503"/>
      <c r="G4" s="177"/>
      <c r="H4" s="178"/>
      <c r="I4" s="179"/>
      <c r="J4" s="180"/>
      <c r="K4" s="181"/>
      <c r="L4" s="181"/>
      <c r="M4" s="181"/>
      <c r="N4" s="183"/>
    </row>
    <row r="5" spans="1:14">
      <c r="A5" s="175"/>
      <c r="B5" s="176"/>
      <c r="C5" s="177"/>
      <c r="D5" s="177"/>
      <c r="E5" s="177"/>
      <c r="F5" s="176"/>
      <c r="G5" s="177"/>
      <c r="H5" s="178"/>
      <c r="I5" s="179"/>
      <c r="J5" s="180"/>
      <c r="K5" s="181"/>
      <c r="L5" s="181"/>
      <c r="M5" s="181"/>
      <c r="N5" s="183"/>
    </row>
    <row r="6" spans="1:14">
      <c r="A6" s="175"/>
      <c r="B6" s="176"/>
      <c r="C6" s="177"/>
      <c r="D6" s="177"/>
      <c r="E6" s="177"/>
      <c r="F6" s="176"/>
      <c r="G6" s="184"/>
      <c r="H6" s="185"/>
      <c r="I6" s="1504" t="s">
        <v>1005</v>
      </c>
      <c r="J6" s="1504"/>
      <c r="K6" s="1504"/>
      <c r="L6" s="1504"/>
      <c r="M6" s="1504"/>
      <c r="N6" s="1504"/>
    </row>
    <row r="7" spans="1:14" ht="15.75" thickBot="1">
      <c r="A7" s="174"/>
      <c r="B7" s="186"/>
      <c r="C7" s="179"/>
      <c r="D7" s="179"/>
      <c r="E7" s="179"/>
      <c r="F7" s="186"/>
      <c r="G7" s="179"/>
      <c r="H7" s="179"/>
      <c r="I7" s="179"/>
      <c r="J7" s="180"/>
      <c r="K7" s="181"/>
      <c r="L7" s="181"/>
      <c r="M7" s="181"/>
      <c r="N7" s="183"/>
    </row>
    <row r="8" spans="1:14">
      <c r="A8" s="187" t="s">
        <v>356</v>
      </c>
      <c r="B8" s="1496" t="s">
        <v>357</v>
      </c>
      <c r="C8" s="1497"/>
      <c r="D8" s="1497"/>
      <c r="E8" s="1498"/>
      <c r="F8" s="1496" t="s">
        <v>358</v>
      </c>
      <c r="G8" s="1499"/>
      <c r="H8" s="1499"/>
      <c r="I8" s="1500"/>
      <c r="J8" s="1496" t="s">
        <v>359</v>
      </c>
      <c r="K8" s="1501"/>
      <c r="L8" s="1501"/>
      <c r="M8" s="1502"/>
      <c r="N8" s="188" t="s">
        <v>360</v>
      </c>
    </row>
    <row r="9" spans="1:14" ht="15.75" thickBot="1">
      <c r="A9" s="189" t="s">
        <v>361</v>
      </c>
      <c r="B9" s="190" t="s">
        <v>362</v>
      </c>
      <c r="C9" s="191" t="s">
        <v>363</v>
      </c>
      <c r="D9" s="192" t="s">
        <v>364</v>
      </c>
      <c r="E9" s="193" t="s">
        <v>365</v>
      </c>
      <c r="F9" s="190" t="s">
        <v>362</v>
      </c>
      <c r="G9" s="191" t="s">
        <v>363</v>
      </c>
      <c r="H9" s="192" t="s">
        <v>364</v>
      </c>
      <c r="I9" s="193" t="s">
        <v>365</v>
      </c>
      <c r="J9" s="190" t="s">
        <v>362</v>
      </c>
      <c r="K9" s="191" t="s">
        <v>363</v>
      </c>
      <c r="L9" s="192" t="s">
        <v>364</v>
      </c>
      <c r="M9" s="193" t="s">
        <v>365</v>
      </c>
      <c r="N9" s="194" t="s">
        <v>366</v>
      </c>
    </row>
    <row r="10" spans="1:14">
      <c r="A10" s="203" t="s">
        <v>787</v>
      </c>
      <c r="B10" s="195">
        <v>10</v>
      </c>
      <c r="C10" s="196"/>
      <c r="D10" s="197"/>
      <c r="E10" s="251">
        <v>10</v>
      </c>
      <c r="F10" s="198"/>
      <c r="G10" s="199"/>
      <c r="H10" s="199"/>
      <c r="I10" s="200"/>
      <c r="J10" s="198"/>
      <c r="K10" s="199"/>
      <c r="L10" s="199"/>
      <c r="M10" s="201"/>
      <c r="N10" s="202">
        <v>10</v>
      </c>
    </row>
    <row r="11" spans="1:14">
      <c r="A11" s="208" t="s">
        <v>303</v>
      </c>
      <c r="B11" s="204">
        <v>3</v>
      </c>
      <c r="C11" s="205"/>
      <c r="D11" s="205"/>
      <c r="E11" s="249">
        <f t="shared" ref="E11:E13" si="0">SUM(B11:D11)</f>
        <v>3</v>
      </c>
      <c r="F11" s="206"/>
      <c r="G11" s="205"/>
      <c r="H11" s="205"/>
      <c r="I11" s="207"/>
      <c r="J11" s="209">
        <v>14</v>
      </c>
      <c r="K11" s="205"/>
      <c r="L11" s="205"/>
      <c r="M11" s="247">
        <f t="shared" ref="M11:M13" si="1">SUM(J11:L11)</f>
        <v>14</v>
      </c>
      <c r="N11" s="250">
        <v>17</v>
      </c>
    </row>
    <row r="12" spans="1:14">
      <c r="A12" s="208" t="s">
        <v>885</v>
      </c>
      <c r="B12" s="204">
        <v>7</v>
      </c>
      <c r="C12" s="205">
        <v>0</v>
      </c>
      <c r="D12" s="205">
        <v>0</v>
      </c>
      <c r="E12" s="249">
        <f t="shared" si="0"/>
        <v>7</v>
      </c>
      <c r="F12" s="209">
        <v>6</v>
      </c>
      <c r="G12" s="205"/>
      <c r="H12" s="205"/>
      <c r="I12" s="248">
        <v>6</v>
      </c>
      <c r="J12" s="209">
        <v>0</v>
      </c>
      <c r="K12" s="205"/>
      <c r="L12" s="205"/>
      <c r="M12" s="247">
        <f t="shared" si="1"/>
        <v>0</v>
      </c>
      <c r="N12" s="250">
        <v>13</v>
      </c>
    </row>
    <row r="13" spans="1:14" ht="15.75" thickBot="1">
      <c r="A13" s="208" t="s">
        <v>789</v>
      </c>
      <c r="B13" s="204">
        <v>3</v>
      </c>
      <c r="C13" s="205"/>
      <c r="D13" s="205">
        <v>0</v>
      </c>
      <c r="E13" s="247">
        <f t="shared" si="0"/>
        <v>3</v>
      </c>
      <c r="F13" s="209"/>
      <c r="G13" s="205"/>
      <c r="H13" s="205"/>
      <c r="I13" s="207"/>
      <c r="J13" s="209">
        <v>2</v>
      </c>
      <c r="K13" s="205">
        <v>0</v>
      </c>
      <c r="L13" s="205"/>
      <c r="M13" s="247">
        <f t="shared" si="1"/>
        <v>2</v>
      </c>
      <c r="N13" s="210">
        <f t="shared" ref="N13" si="2">E13+I13+M13</f>
        <v>5</v>
      </c>
    </row>
    <row r="14" spans="1:14" ht="15.75" thickBot="1">
      <c r="A14" s="211" t="s">
        <v>210</v>
      </c>
      <c r="B14" s="515">
        <f>SUM(B10:B13)</f>
        <v>23</v>
      </c>
      <c r="C14" s="515">
        <f t="shared" ref="C14:N14" si="3">SUM(C10:C13)</f>
        <v>0</v>
      </c>
      <c r="D14" s="515">
        <f t="shared" si="3"/>
        <v>0</v>
      </c>
      <c r="E14" s="515">
        <f t="shared" si="3"/>
        <v>23</v>
      </c>
      <c r="F14" s="515">
        <f t="shared" si="3"/>
        <v>6</v>
      </c>
      <c r="G14" s="515">
        <f t="shared" si="3"/>
        <v>0</v>
      </c>
      <c r="H14" s="515">
        <f t="shared" si="3"/>
        <v>0</v>
      </c>
      <c r="I14" s="515">
        <f t="shared" si="3"/>
        <v>6</v>
      </c>
      <c r="J14" s="515">
        <f t="shared" si="3"/>
        <v>16</v>
      </c>
      <c r="K14" s="515">
        <f t="shared" si="3"/>
        <v>0</v>
      </c>
      <c r="L14" s="515">
        <f t="shared" si="3"/>
        <v>0</v>
      </c>
      <c r="M14" s="515">
        <f t="shared" si="3"/>
        <v>16</v>
      </c>
      <c r="N14" s="515">
        <f t="shared" si="3"/>
        <v>45</v>
      </c>
    </row>
    <row r="15" spans="1:14">
      <c r="A15" s="212" t="s">
        <v>367</v>
      </c>
      <c r="B15" s="213"/>
      <c r="C15" s="214"/>
      <c r="D15" s="214"/>
      <c r="E15" s="214"/>
      <c r="F15" s="213"/>
      <c r="G15" s="214"/>
      <c r="H15" s="214"/>
      <c r="I15" s="214"/>
      <c r="J15" s="215"/>
      <c r="K15" s="216"/>
      <c r="L15" s="216"/>
      <c r="M15" s="216"/>
      <c r="N15" s="217"/>
    </row>
    <row r="18" spans="14:14">
      <c r="N18" s="252"/>
    </row>
  </sheetData>
  <mergeCells count="5">
    <mergeCell ref="B8:E8"/>
    <mergeCell ref="F8:I8"/>
    <mergeCell ref="J8:M8"/>
    <mergeCell ref="A4:F4"/>
    <mergeCell ref="I6:N6"/>
  </mergeCells>
  <pageMargins left="0.7" right="0.7" top="0.75" bottom="0.75" header="0.3" footer="0.3"/>
  <pageSetup paperSize="256" scale="8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7"/>
  <sheetViews>
    <sheetView workbookViewId="0">
      <selection activeCell="A4" sqref="A4:B4"/>
    </sheetView>
  </sheetViews>
  <sheetFormatPr defaultRowHeight="15"/>
  <cols>
    <col min="1" max="1" width="59.7109375" customWidth="1"/>
    <col min="2" max="2" width="29.85546875" customWidth="1"/>
    <col min="3" max="3" width="18.42578125" customWidth="1"/>
    <col min="4" max="4" width="22" customWidth="1"/>
    <col min="5" max="5" width="12.5703125" customWidth="1"/>
    <col min="6" max="6" width="14.85546875" customWidth="1"/>
    <col min="7" max="7" width="10" bestFit="1" customWidth="1"/>
  </cols>
  <sheetData>
    <row r="1" spans="1:6" s="292" customFormat="1"/>
    <row r="2" spans="1:6" s="292" customFormat="1">
      <c r="A2" s="1351" t="s">
        <v>834</v>
      </c>
      <c r="B2" s="1351"/>
      <c r="C2" s="864"/>
      <c r="D2" s="864"/>
      <c r="E2" s="864"/>
      <c r="F2" s="864"/>
    </row>
    <row r="3" spans="1:6" s="292" customFormat="1"/>
    <row r="4" spans="1:6" s="292" customFormat="1">
      <c r="A4" s="1506" t="s">
        <v>1006</v>
      </c>
      <c r="B4" s="1506"/>
    </row>
    <row r="5" spans="1:6" ht="33" customHeight="1">
      <c r="A5" s="1505" t="s">
        <v>886</v>
      </c>
      <c r="B5" s="1505"/>
    </row>
    <row r="6" spans="1:6" ht="15.75" thickBot="1">
      <c r="A6" s="856"/>
      <c r="B6" s="857" t="s">
        <v>798</v>
      </c>
    </row>
    <row r="7" spans="1:6" ht="15.75" thickBot="1">
      <c r="A7" s="865" t="s">
        <v>801</v>
      </c>
      <c r="B7" s="866" t="s">
        <v>887</v>
      </c>
    </row>
    <row r="8" spans="1:6" ht="15.75" thickBot="1">
      <c r="A8" s="867">
        <v>1</v>
      </c>
      <c r="B8" s="868">
        <v>2</v>
      </c>
      <c r="C8" s="901"/>
    </row>
    <row r="9" spans="1:6">
      <c r="A9" s="869" t="s">
        <v>149</v>
      </c>
      <c r="B9" s="870"/>
    </row>
    <row r="10" spans="1:6">
      <c r="A10" s="869" t="s">
        <v>802</v>
      </c>
      <c r="B10" s="874">
        <v>70575349</v>
      </c>
    </row>
    <row r="11" spans="1:6">
      <c r="A11" s="869" t="s">
        <v>803</v>
      </c>
      <c r="B11" s="875">
        <v>47415133</v>
      </c>
    </row>
    <row r="12" spans="1:6" ht="29.25" customHeight="1">
      <c r="A12" s="871" t="s">
        <v>804</v>
      </c>
      <c r="B12" s="876">
        <v>7789000</v>
      </c>
    </row>
    <row r="13" spans="1:6">
      <c r="A13" s="863" t="s">
        <v>805</v>
      </c>
      <c r="B13" s="876">
        <v>28316747</v>
      </c>
    </row>
    <row r="14" spans="1:6">
      <c r="A14" s="863" t="s">
        <v>830</v>
      </c>
      <c r="B14" s="876">
        <v>15176</v>
      </c>
    </row>
    <row r="15" spans="1:6" s="292" customFormat="1">
      <c r="A15" s="863" t="s">
        <v>888</v>
      </c>
      <c r="B15" s="876">
        <v>7412000</v>
      </c>
      <c r="E15" s="1234"/>
    </row>
    <row r="16" spans="1:6" ht="26.25">
      <c r="A16" s="872" t="s">
        <v>806</v>
      </c>
      <c r="B16" s="875">
        <v>43532923</v>
      </c>
      <c r="C16" s="1234"/>
    </row>
    <row r="17" spans="1:2">
      <c r="A17" s="863" t="s">
        <v>807</v>
      </c>
      <c r="B17" s="876">
        <v>3024938</v>
      </c>
    </row>
    <row r="18" spans="1:2" ht="32.25" customHeight="1" thickBot="1">
      <c r="A18" s="879" t="s">
        <v>808</v>
      </c>
      <c r="B18" s="877">
        <v>3024938</v>
      </c>
    </row>
    <row r="19" spans="1:2" ht="15.75" thickBot="1">
      <c r="A19" s="873" t="s">
        <v>375</v>
      </c>
      <c r="B19" s="1234">
        <f>SUM(B10:B11,B16,B18)</f>
        <v>164548343</v>
      </c>
    </row>
    <row r="21" spans="1:2">
      <c r="A21" s="1505" t="s">
        <v>809</v>
      </c>
      <c r="B21" s="1505"/>
    </row>
    <row r="22" spans="1:2" ht="15.75" thickBot="1">
      <c r="A22" s="856"/>
      <c r="B22" s="857" t="s">
        <v>798</v>
      </c>
    </row>
    <row r="23" spans="1:2" ht="15.75" thickBot="1">
      <c r="A23" s="858" t="s">
        <v>801</v>
      </c>
      <c r="B23" s="859" t="s">
        <v>887</v>
      </c>
    </row>
    <row r="24" spans="1:2" ht="15.75" thickBot="1">
      <c r="A24" s="860">
        <v>1</v>
      </c>
      <c r="B24" s="861">
        <v>2</v>
      </c>
    </row>
    <row r="25" spans="1:2">
      <c r="A25" s="862" t="s">
        <v>210</v>
      </c>
      <c r="B25" s="878">
        <v>3259582</v>
      </c>
    </row>
    <row r="27" spans="1:2">
      <c r="B27" s="1234">
        <f>SUM(B19,B25)</f>
        <v>167807925</v>
      </c>
    </row>
  </sheetData>
  <mergeCells count="4">
    <mergeCell ref="A5:B5"/>
    <mergeCell ref="A2:B2"/>
    <mergeCell ref="A21:B21"/>
    <mergeCell ref="A4:B4"/>
  </mergeCells>
  <pageMargins left="0.7" right="0.7" top="0.75" bottom="0.75" header="0.3" footer="0.3"/>
  <pageSetup paperSize="256" scale="6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33"/>
  <sheetViews>
    <sheetView workbookViewId="0">
      <selection activeCell="D4" sqref="D4:J4"/>
    </sheetView>
  </sheetViews>
  <sheetFormatPr defaultRowHeight="15"/>
  <cols>
    <col min="10" max="10" width="13.42578125" customWidth="1"/>
  </cols>
  <sheetData>
    <row r="1" spans="1:10" ht="15.75">
      <c r="A1" s="1509" t="s">
        <v>571</v>
      </c>
      <c r="B1" s="1510"/>
      <c r="C1" s="1510"/>
      <c r="D1" s="1510"/>
      <c r="E1" s="1510"/>
      <c r="F1" s="1510"/>
      <c r="G1" s="1510"/>
      <c r="H1" s="1510"/>
      <c r="I1" s="1510"/>
      <c r="J1" s="1510"/>
    </row>
    <row r="2" spans="1:10" ht="15.75">
      <c r="A2" s="1509" t="s">
        <v>572</v>
      </c>
      <c r="B2" s="1511"/>
      <c r="C2" s="1511"/>
      <c r="D2" s="1511"/>
      <c r="E2" s="1511"/>
      <c r="F2" s="1511"/>
      <c r="G2" s="1511"/>
      <c r="H2" s="1511"/>
      <c r="I2" s="1511"/>
      <c r="J2" s="1511"/>
    </row>
    <row r="3" spans="1:10">
      <c r="A3" s="582"/>
      <c r="B3" s="583"/>
      <c r="C3" s="583"/>
      <c r="D3" s="583"/>
      <c r="E3" s="582"/>
      <c r="F3" s="583"/>
      <c r="G3" s="583"/>
      <c r="H3" s="583"/>
      <c r="I3" s="583"/>
      <c r="J3" s="583"/>
    </row>
    <row r="4" spans="1:10">
      <c r="A4" s="582"/>
      <c r="B4" s="583"/>
      <c r="C4" s="583"/>
      <c r="D4" s="1512" t="s">
        <v>1007</v>
      </c>
      <c r="E4" s="1512"/>
      <c r="F4" s="1512"/>
      <c r="G4" s="1512"/>
      <c r="H4" s="1512"/>
      <c r="I4" s="1512"/>
      <c r="J4" s="1512"/>
    </row>
    <row r="5" spans="1:10">
      <c r="A5" s="582"/>
      <c r="B5" s="583"/>
      <c r="C5" s="583"/>
      <c r="D5" s="583"/>
      <c r="E5" s="582"/>
      <c r="F5" s="583"/>
      <c r="G5" s="583"/>
      <c r="H5" s="583"/>
      <c r="I5" s="584"/>
      <c r="J5" s="583"/>
    </row>
    <row r="6" spans="1:10" ht="15.75" thickBot="1">
      <c r="A6" s="582"/>
      <c r="B6" s="583"/>
      <c r="C6" s="583"/>
      <c r="D6" s="583"/>
      <c r="E6" s="582"/>
      <c r="F6" s="583"/>
      <c r="G6" s="583"/>
      <c r="H6" s="583"/>
      <c r="I6" s="584" t="s">
        <v>843</v>
      </c>
      <c r="J6" s="583"/>
    </row>
    <row r="7" spans="1:10">
      <c r="A7" s="585" t="s">
        <v>574</v>
      </c>
      <c r="B7" s="586" t="s">
        <v>575</v>
      </c>
      <c r="C7" s="586"/>
      <c r="D7" s="586"/>
      <c r="E7" s="585" t="s">
        <v>576</v>
      </c>
      <c r="F7" s="585" t="s">
        <v>577</v>
      </c>
      <c r="G7" s="1507" t="s">
        <v>578</v>
      </c>
      <c r="H7" s="1507"/>
      <c r="I7" s="1507"/>
      <c r="J7" s="1508"/>
    </row>
    <row r="8" spans="1:10" ht="13.5" customHeight="1" thickBot="1">
      <c r="A8" s="587"/>
      <c r="B8" s="588"/>
      <c r="C8" s="588"/>
      <c r="D8" s="588"/>
      <c r="E8" s="587" t="s">
        <v>579</v>
      </c>
      <c r="F8" s="587" t="s">
        <v>579</v>
      </c>
      <c r="G8" s="589">
        <v>2018</v>
      </c>
      <c r="H8" s="589">
        <v>2019</v>
      </c>
      <c r="I8" s="590">
        <v>2020</v>
      </c>
      <c r="J8" s="591">
        <v>2021</v>
      </c>
    </row>
    <row r="9" spans="1:10" ht="15.75" thickBot="1">
      <c r="A9" s="592" t="s">
        <v>0</v>
      </c>
      <c r="B9" s="593"/>
      <c r="C9" s="594" t="s">
        <v>1</v>
      </c>
      <c r="D9" s="595"/>
      <c r="E9" s="592" t="s">
        <v>2</v>
      </c>
      <c r="F9" s="592" t="s">
        <v>12</v>
      </c>
      <c r="G9" s="596" t="s">
        <v>20</v>
      </c>
      <c r="H9" s="596" t="s">
        <v>26</v>
      </c>
      <c r="I9" s="597" t="s">
        <v>28</v>
      </c>
      <c r="J9" s="598" t="s">
        <v>29</v>
      </c>
    </row>
    <row r="10" spans="1:10" ht="15.75" thickBot="1">
      <c r="A10" s="599" t="s">
        <v>0</v>
      </c>
      <c r="B10" s="600" t="s">
        <v>580</v>
      </c>
      <c r="C10" s="601"/>
      <c r="D10" s="602"/>
      <c r="E10" s="603"/>
      <c r="F10" s="604"/>
      <c r="G10" s="605">
        <f>G12</f>
        <v>0</v>
      </c>
      <c r="H10" s="605">
        <f>H12</f>
        <v>0</v>
      </c>
      <c r="I10" s="605"/>
      <c r="J10" s="606">
        <f>J12</f>
        <v>0</v>
      </c>
    </row>
    <row r="11" spans="1:10">
      <c r="A11" s="607"/>
      <c r="B11" s="608"/>
      <c r="C11" s="609"/>
      <c r="D11" s="610"/>
      <c r="E11" s="611"/>
      <c r="F11" s="612"/>
      <c r="G11" s="613"/>
      <c r="H11" s="613"/>
      <c r="I11" s="614"/>
      <c r="J11" s="615"/>
    </row>
    <row r="12" spans="1:10" ht="15.75" thickBot="1">
      <c r="A12" s="616"/>
      <c r="B12" s="617"/>
      <c r="C12" s="618"/>
      <c r="D12" s="618"/>
      <c r="E12" s="616"/>
      <c r="F12" s="619"/>
      <c r="G12" s="620"/>
      <c r="H12" s="620"/>
      <c r="I12" s="621"/>
      <c r="J12" s="622"/>
    </row>
    <row r="13" spans="1:10" ht="15.75" thickBot="1">
      <c r="A13" s="599" t="s">
        <v>1</v>
      </c>
      <c r="B13" s="600" t="s">
        <v>581</v>
      </c>
      <c r="C13" s="601"/>
      <c r="D13" s="601"/>
      <c r="E13" s="603"/>
      <c r="F13" s="604"/>
      <c r="G13" s="623">
        <f>SUM(G14:G15)</f>
        <v>0</v>
      </c>
      <c r="H13" s="623">
        <f>SUM(H14:H15)</f>
        <v>0</v>
      </c>
      <c r="I13" s="623">
        <f>SUM(I14:I15)</f>
        <v>0</v>
      </c>
      <c r="J13" s="624">
        <f>SUM(J14:J15)</f>
        <v>0</v>
      </c>
    </row>
    <row r="14" spans="1:10">
      <c r="A14" s="625"/>
      <c r="B14" s="617"/>
      <c r="C14" s="618"/>
      <c r="D14" s="618"/>
      <c r="E14" s="625"/>
      <c r="F14" s="625"/>
      <c r="G14" s="626"/>
      <c r="H14" s="626"/>
      <c r="I14" s="627"/>
      <c r="J14" s="628"/>
    </row>
    <row r="15" spans="1:10" ht="15.75" thickBot="1">
      <c r="A15" s="625"/>
      <c r="B15" s="617"/>
      <c r="C15" s="618"/>
      <c r="D15" s="618"/>
      <c r="E15" s="625"/>
      <c r="F15" s="625"/>
      <c r="G15" s="626"/>
      <c r="H15" s="626"/>
      <c r="I15" s="627"/>
      <c r="J15" s="628"/>
    </row>
    <row r="16" spans="1:10" ht="15.75" thickBot="1">
      <c r="A16" s="599"/>
      <c r="B16" s="600" t="s">
        <v>582</v>
      </c>
      <c r="C16" s="601"/>
      <c r="D16" s="601"/>
      <c r="E16" s="603"/>
      <c r="F16" s="604"/>
      <c r="G16" s="623">
        <f>G10+G13</f>
        <v>0</v>
      </c>
      <c r="H16" s="623">
        <f>H10+H13</f>
        <v>0</v>
      </c>
      <c r="I16" s="623">
        <f>I10+I13</f>
        <v>0</v>
      </c>
      <c r="J16" s="624">
        <f>J10+J13</f>
        <v>0</v>
      </c>
    </row>
    <row r="17" spans="1:10">
      <c r="A17" s="629"/>
      <c r="B17" s="630"/>
      <c r="C17" s="630"/>
      <c r="D17" s="630"/>
      <c r="E17" s="631"/>
      <c r="F17" s="632"/>
      <c r="G17" s="633"/>
      <c r="H17" s="633"/>
      <c r="I17" s="633"/>
      <c r="J17" s="633"/>
    </row>
    <row r="18" spans="1:10">
      <c r="A18" s="629"/>
      <c r="B18" s="630"/>
      <c r="C18" s="630"/>
      <c r="D18" s="630"/>
      <c r="E18" s="631"/>
      <c r="F18" s="632"/>
      <c r="G18" s="633"/>
      <c r="H18" s="633"/>
      <c r="I18" s="633"/>
      <c r="J18" s="633"/>
    </row>
    <row r="19" spans="1:10" ht="15.75">
      <c r="A19" s="1509" t="s">
        <v>583</v>
      </c>
      <c r="B19" s="1510"/>
      <c r="C19" s="1510"/>
      <c r="D19" s="1510"/>
      <c r="E19" s="1510"/>
      <c r="F19" s="1510"/>
      <c r="G19" s="1510"/>
      <c r="H19" s="1510"/>
      <c r="I19" s="1510"/>
      <c r="J19" s="1510"/>
    </row>
    <row r="20" spans="1:10" ht="15.75">
      <c r="A20" s="1509" t="s">
        <v>572</v>
      </c>
      <c r="B20" s="1511"/>
      <c r="C20" s="1511"/>
      <c r="D20" s="1511"/>
      <c r="E20" s="1511"/>
      <c r="F20" s="1511"/>
      <c r="G20" s="1511"/>
      <c r="H20" s="1511"/>
      <c r="I20" s="1511"/>
      <c r="J20" s="1511"/>
    </row>
    <row r="21" spans="1:10">
      <c r="A21" s="582"/>
      <c r="B21" s="583"/>
      <c r="C21" s="583"/>
      <c r="D21" s="583"/>
      <c r="E21" s="582"/>
      <c r="F21" s="583"/>
      <c r="G21" s="583"/>
      <c r="H21" s="583"/>
      <c r="I21" s="583"/>
      <c r="J21" s="583"/>
    </row>
    <row r="22" spans="1:10">
      <c r="A22" s="582"/>
      <c r="B22" s="583"/>
      <c r="C22" s="583"/>
      <c r="D22" s="583"/>
      <c r="E22" s="582"/>
      <c r="F22" s="583"/>
      <c r="G22" s="583"/>
      <c r="H22" s="583"/>
      <c r="I22" s="584" t="s">
        <v>824</v>
      </c>
      <c r="J22" s="583"/>
    </row>
    <row r="23" spans="1:10">
      <c r="A23" s="582"/>
      <c r="B23" s="583"/>
      <c r="C23" s="583"/>
      <c r="D23" s="583"/>
      <c r="E23" s="582"/>
      <c r="F23" s="583"/>
      <c r="G23" s="583"/>
      <c r="H23" s="583"/>
      <c r="I23" s="583"/>
      <c r="J23" s="583"/>
    </row>
    <row r="24" spans="1:10" ht="15.75" thickBot="1">
      <c r="A24" s="582"/>
      <c r="B24" s="583"/>
      <c r="C24" s="583"/>
      <c r="D24" s="583"/>
      <c r="E24" s="582"/>
      <c r="F24" s="583"/>
      <c r="G24" s="583"/>
      <c r="H24" s="583"/>
      <c r="I24" s="634" t="s">
        <v>573</v>
      </c>
      <c r="J24" s="634"/>
    </row>
    <row r="25" spans="1:10">
      <c r="A25" s="585" t="s">
        <v>574</v>
      </c>
      <c r="B25" s="586" t="s">
        <v>584</v>
      </c>
      <c r="C25" s="586"/>
      <c r="D25" s="586"/>
      <c r="E25" s="585" t="s">
        <v>576</v>
      </c>
      <c r="F25" s="585" t="s">
        <v>577</v>
      </c>
      <c r="G25" s="1507"/>
      <c r="H25" s="1507"/>
      <c r="I25" s="1507"/>
      <c r="J25" s="1508"/>
    </row>
    <row r="26" spans="1:10" ht="15.75" thickBot="1">
      <c r="A26" s="587"/>
      <c r="B26" s="588"/>
      <c r="C26" s="588"/>
      <c r="D26" s="588"/>
      <c r="E26" s="587" t="s">
        <v>579</v>
      </c>
      <c r="F26" s="587" t="s">
        <v>579</v>
      </c>
      <c r="G26" s="589">
        <v>2018</v>
      </c>
      <c r="H26" s="589">
        <v>2019</v>
      </c>
      <c r="I26" s="589">
        <v>2020</v>
      </c>
      <c r="J26" s="591">
        <v>2021</v>
      </c>
    </row>
    <row r="27" spans="1:10" ht="15.75" thickBot="1">
      <c r="A27" s="592">
        <v>1</v>
      </c>
      <c r="B27" s="593"/>
      <c r="C27" s="594">
        <v>2</v>
      </c>
      <c r="D27" s="595"/>
      <c r="E27" s="592">
        <v>3</v>
      </c>
      <c r="F27" s="592">
        <v>4</v>
      </c>
      <c r="G27" s="596">
        <v>5</v>
      </c>
      <c r="H27" s="635">
        <v>6</v>
      </c>
      <c r="I27" s="636">
        <v>7</v>
      </c>
      <c r="J27" s="598">
        <v>8</v>
      </c>
    </row>
    <row r="28" spans="1:10" ht="15.75" thickBot="1">
      <c r="A28" s="599" t="s">
        <v>0</v>
      </c>
      <c r="B28" s="600" t="s">
        <v>580</v>
      </c>
      <c r="C28" s="601"/>
      <c r="D28" s="602"/>
      <c r="E28" s="603"/>
      <c r="F28" s="604"/>
      <c r="G28" s="623"/>
      <c r="H28" s="637"/>
      <c r="I28" s="638"/>
      <c r="J28" s="639"/>
    </row>
    <row r="29" spans="1:10" ht="15.75" thickBot="1">
      <c r="A29" s="607"/>
      <c r="B29" s="608"/>
      <c r="C29" s="609"/>
      <c r="D29" s="610"/>
      <c r="E29" s="611"/>
      <c r="F29" s="612"/>
      <c r="G29" s="613"/>
      <c r="H29" s="640"/>
      <c r="I29" s="641"/>
      <c r="J29" s="615"/>
    </row>
    <row r="30" spans="1:10" ht="15.75" thickBot="1">
      <c r="A30" s="599" t="s">
        <v>1</v>
      </c>
      <c r="B30" s="600" t="s">
        <v>581</v>
      </c>
      <c r="C30" s="601"/>
      <c r="D30" s="601"/>
      <c r="E30" s="603"/>
      <c r="F30" s="604"/>
      <c r="G30" s="623">
        <f>SUM(G31:G31)</f>
        <v>0</v>
      </c>
      <c r="H30" s="637">
        <f>SUM(H31:H31)</f>
        <v>0</v>
      </c>
      <c r="I30" s="638">
        <f>SUM(I31:I31)</f>
        <v>0</v>
      </c>
      <c r="J30" s="624">
        <f>SUM(J31:J31)</f>
        <v>0</v>
      </c>
    </row>
    <row r="31" spans="1:10" ht="15.75" thickBot="1">
      <c r="A31" s="616"/>
      <c r="B31" s="617"/>
      <c r="C31" s="618"/>
      <c r="D31" s="618"/>
      <c r="E31" s="616"/>
      <c r="F31" s="616"/>
      <c r="G31" s="620"/>
      <c r="H31" s="642"/>
      <c r="I31" s="643"/>
      <c r="J31" s="622"/>
    </row>
    <row r="32" spans="1:10" ht="15.75" thickBot="1">
      <c r="A32" s="599"/>
      <c r="B32" s="600" t="s">
        <v>582</v>
      </c>
      <c r="C32" s="601"/>
      <c r="D32" s="601"/>
      <c r="E32" s="603"/>
      <c r="F32" s="604"/>
      <c r="G32" s="623">
        <f>G28+G30</f>
        <v>0</v>
      </c>
      <c r="H32" s="637">
        <f>H28+H30</f>
        <v>0</v>
      </c>
      <c r="I32" s="638">
        <f>I28+I30</f>
        <v>0</v>
      </c>
      <c r="J32" s="624">
        <f>J28+J30</f>
        <v>0</v>
      </c>
    </row>
    <row r="33" spans="1:10">
      <c r="A33" s="582"/>
      <c r="B33" s="583"/>
      <c r="C33" s="583"/>
      <c r="D33" s="583"/>
      <c r="E33" s="582"/>
      <c r="F33" s="583"/>
      <c r="G33" s="583"/>
      <c r="H33" s="583"/>
      <c r="I33" s="583"/>
      <c r="J33" s="583"/>
    </row>
  </sheetData>
  <mergeCells count="7">
    <mergeCell ref="G25:J25"/>
    <mergeCell ref="A1:J1"/>
    <mergeCell ref="A2:J2"/>
    <mergeCell ref="G7:J7"/>
    <mergeCell ref="A19:J19"/>
    <mergeCell ref="A20:J20"/>
    <mergeCell ref="D4:J4"/>
  </mergeCells>
  <pageMargins left="0.7" right="0.7" top="0.75" bottom="0.75" header="0.3" footer="0.3"/>
  <pageSetup paperSize="9" scale="9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34"/>
  <sheetViews>
    <sheetView workbookViewId="0">
      <selection activeCell="G4" sqref="G4:J4"/>
    </sheetView>
  </sheetViews>
  <sheetFormatPr defaultRowHeight="15"/>
  <cols>
    <col min="7" max="7" width="14.7109375" customWidth="1"/>
    <col min="8" max="8" width="12.7109375" customWidth="1"/>
    <col min="9" max="9" width="11.85546875" customWidth="1"/>
    <col min="10" max="10" width="12.42578125" customWidth="1"/>
  </cols>
  <sheetData>
    <row r="1" spans="1:10">
      <c r="A1" s="582"/>
      <c r="B1" s="583"/>
      <c r="C1" s="583"/>
      <c r="D1" s="583"/>
      <c r="E1" s="583"/>
      <c r="F1" s="583"/>
      <c r="G1" s="583"/>
      <c r="H1" s="583"/>
      <c r="I1" s="583"/>
      <c r="J1" s="644"/>
    </row>
    <row r="2" spans="1:10" ht="15.75">
      <c r="A2" s="1509" t="s">
        <v>585</v>
      </c>
      <c r="B2" s="1509"/>
      <c r="C2" s="1509"/>
      <c r="D2" s="1509"/>
      <c r="E2" s="1509"/>
      <c r="F2" s="1509"/>
      <c r="G2" s="1509"/>
      <c r="H2" s="1509"/>
      <c r="I2" s="1509"/>
      <c r="J2" s="1509"/>
    </row>
    <row r="3" spans="1:10" ht="15.75">
      <c r="A3" s="1509" t="s">
        <v>572</v>
      </c>
      <c r="B3" s="1509"/>
      <c r="C3" s="1509"/>
      <c r="D3" s="1509"/>
      <c r="E3" s="1509"/>
      <c r="F3" s="1509"/>
      <c r="G3" s="1509"/>
      <c r="H3" s="1509"/>
      <c r="I3" s="1509"/>
      <c r="J3" s="1509"/>
    </row>
    <row r="4" spans="1:10">
      <c r="A4" s="582"/>
      <c r="B4" s="583"/>
      <c r="C4" s="583"/>
      <c r="D4" s="583"/>
      <c r="E4" s="583"/>
      <c r="F4" s="583"/>
      <c r="G4" s="1513" t="s">
        <v>1008</v>
      </c>
      <c r="H4" s="1513"/>
      <c r="I4" s="1513"/>
      <c r="J4" s="1513"/>
    </row>
    <row r="5" spans="1:10">
      <c r="A5" s="582"/>
      <c r="B5" s="583"/>
      <c r="C5" s="583"/>
      <c r="D5" s="583"/>
      <c r="E5" s="583"/>
      <c r="F5" s="583"/>
      <c r="G5" s="583"/>
      <c r="H5" s="583"/>
      <c r="I5" s="583" t="s">
        <v>871</v>
      </c>
      <c r="J5" s="583"/>
    </row>
    <row r="6" spans="1:10" ht="15.75" thickBot="1">
      <c r="A6" s="582"/>
      <c r="B6" s="583"/>
      <c r="C6" s="583"/>
      <c r="D6" s="583"/>
      <c r="E6" s="583"/>
      <c r="F6" s="583"/>
      <c r="G6" s="583"/>
      <c r="H6" s="583"/>
      <c r="I6" s="583"/>
      <c r="J6" s="583"/>
    </row>
    <row r="7" spans="1:10">
      <c r="A7" s="585" t="s">
        <v>574</v>
      </c>
      <c r="B7" s="586" t="s">
        <v>586</v>
      </c>
      <c r="C7" s="586"/>
      <c r="D7" s="586"/>
      <c r="E7" s="585" t="s">
        <v>368</v>
      </c>
      <c r="F7" s="585" t="s">
        <v>577</v>
      </c>
      <c r="G7" s="1514" t="s">
        <v>587</v>
      </c>
      <c r="H7" s="1507"/>
      <c r="I7" s="1507"/>
      <c r="J7" s="1508"/>
    </row>
    <row r="8" spans="1:10" ht="15.75" thickBot="1">
      <c r="A8" s="587"/>
      <c r="B8" s="588"/>
      <c r="C8" s="588"/>
      <c r="D8" s="588"/>
      <c r="E8" s="645" t="s">
        <v>588</v>
      </c>
      <c r="F8" s="587" t="s">
        <v>579</v>
      </c>
      <c r="G8" s="646">
        <v>2018</v>
      </c>
      <c r="H8" s="589">
        <v>2019</v>
      </c>
      <c r="I8" s="589">
        <v>2020</v>
      </c>
      <c r="J8" s="591" t="s">
        <v>889</v>
      </c>
    </row>
    <row r="9" spans="1:10" ht="15.75" thickBot="1">
      <c r="A9" s="592">
        <v>1</v>
      </c>
      <c r="B9" s="593"/>
      <c r="C9" s="594">
        <v>2</v>
      </c>
      <c r="D9" s="595"/>
      <c r="E9" s="592">
        <v>3</v>
      </c>
      <c r="F9" s="592">
        <v>4</v>
      </c>
      <c r="G9" s="647">
        <v>5</v>
      </c>
      <c r="H9" s="596">
        <v>6</v>
      </c>
      <c r="I9" s="596">
        <v>7</v>
      </c>
      <c r="J9" s="598">
        <v>8</v>
      </c>
    </row>
    <row r="10" spans="1:10" ht="15.75" thickBot="1">
      <c r="A10" s="599" t="s">
        <v>0</v>
      </c>
      <c r="B10" s="600" t="s">
        <v>580</v>
      </c>
      <c r="C10" s="601"/>
      <c r="D10" s="602"/>
      <c r="E10" s="604"/>
      <c r="F10" s="604"/>
      <c r="G10" s="648">
        <f>SUM(G11:G12)</f>
        <v>0</v>
      </c>
      <c r="H10" s="648">
        <f>SUM(H11:H12)</f>
        <v>0</v>
      </c>
      <c r="I10" s="648">
        <f>SUM(I11:I12)</f>
        <v>0</v>
      </c>
      <c r="J10" s="649">
        <f>SUM(J11:J12)</f>
        <v>0</v>
      </c>
    </row>
    <row r="11" spans="1:10">
      <c r="A11" s="616"/>
      <c r="B11" s="617"/>
      <c r="C11" s="618"/>
      <c r="D11" s="618"/>
      <c r="E11" s="619"/>
      <c r="F11" s="619"/>
      <c r="G11" s="650"/>
      <c r="H11" s="651"/>
      <c r="I11" s="651"/>
      <c r="J11" s="652"/>
    </row>
    <row r="12" spans="1:10" ht="15.75" thickBot="1">
      <c r="A12" s="625"/>
      <c r="B12" s="653"/>
      <c r="C12" s="654"/>
      <c r="D12" s="654"/>
      <c r="E12" s="655"/>
      <c r="F12" s="655"/>
      <c r="G12" s="656"/>
      <c r="H12" s="657"/>
      <c r="I12" s="657"/>
      <c r="J12" s="658"/>
    </row>
    <row r="13" spans="1:10" ht="15.75" thickBot="1">
      <c r="A13" s="599" t="s">
        <v>1</v>
      </c>
      <c r="B13" s="600" t="s">
        <v>581</v>
      </c>
      <c r="C13" s="601"/>
      <c r="D13" s="601"/>
      <c r="E13" s="604"/>
      <c r="F13" s="604"/>
      <c r="G13" s="648">
        <f>SUM(G14:G15)</f>
        <v>0</v>
      </c>
      <c r="H13" s="648">
        <f>SUM(H14:H15)</f>
        <v>0</v>
      </c>
      <c r="I13" s="648">
        <f>SUM(I14:I15)</f>
        <v>0</v>
      </c>
      <c r="J13" s="649">
        <f>SUM(J14:J15)</f>
        <v>0</v>
      </c>
    </row>
    <row r="14" spans="1:10">
      <c r="A14" s="616"/>
      <c r="B14" s="617"/>
      <c r="C14" s="618"/>
      <c r="D14" s="618"/>
      <c r="E14" s="619"/>
      <c r="F14" s="619"/>
      <c r="G14" s="650"/>
      <c r="H14" s="651"/>
      <c r="I14" s="651"/>
      <c r="J14" s="652"/>
    </row>
    <row r="15" spans="1:10" ht="15.75" thickBot="1">
      <c r="A15" s="625"/>
      <c r="B15" s="653"/>
      <c r="C15" s="654"/>
      <c r="D15" s="654"/>
      <c r="E15" s="655"/>
      <c r="F15" s="655"/>
      <c r="G15" s="656"/>
      <c r="H15" s="657"/>
      <c r="I15" s="657"/>
      <c r="J15" s="658"/>
    </row>
    <row r="16" spans="1:10" ht="15.75" thickBot="1">
      <c r="A16" s="599"/>
      <c r="B16" s="600" t="s">
        <v>582</v>
      </c>
      <c r="C16" s="601"/>
      <c r="D16" s="601"/>
      <c r="E16" s="604"/>
      <c r="F16" s="604"/>
      <c r="G16" s="648">
        <f>G10+G13</f>
        <v>0</v>
      </c>
      <c r="H16" s="648">
        <f>H10+H13</f>
        <v>0</v>
      </c>
      <c r="I16" s="648">
        <f>I10+I13</f>
        <v>0</v>
      </c>
      <c r="J16" s="649">
        <f>J10+J13</f>
        <v>0</v>
      </c>
    </row>
    <row r="17" spans="1:10">
      <c r="A17" s="582"/>
      <c r="B17" s="583"/>
      <c r="C17" s="583"/>
      <c r="D17" s="583"/>
      <c r="E17" s="583"/>
      <c r="F17" s="583"/>
      <c r="G17" s="583"/>
      <c r="H17" s="583"/>
      <c r="I17" s="583"/>
      <c r="J17" s="583"/>
    </row>
    <row r="18" spans="1:10">
      <c r="A18" s="582"/>
      <c r="B18" s="583"/>
      <c r="C18" s="583"/>
      <c r="D18" s="583"/>
      <c r="E18" s="583"/>
      <c r="F18" s="583"/>
      <c r="G18" s="583"/>
      <c r="H18" s="583"/>
      <c r="I18" s="583"/>
      <c r="J18" s="583"/>
    </row>
    <row r="19" spans="1:10">
      <c r="A19" s="582"/>
      <c r="B19" s="583"/>
      <c r="C19" s="583"/>
      <c r="D19" s="583"/>
      <c r="E19" s="583"/>
      <c r="F19" s="583"/>
      <c r="G19" s="583"/>
      <c r="H19" s="583"/>
      <c r="I19" s="583"/>
      <c r="J19" s="583"/>
    </row>
    <row r="20" spans="1:10" ht="15.75">
      <c r="A20" s="1509" t="s">
        <v>589</v>
      </c>
      <c r="B20" s="1509"/>
      <c r="C20" s="1509"/>
      <c r="D20" s="1509"/>
      <c r="E20" s="1509"/>
      <c r="F20" s="1509"/>
      <c r="G20" s="1509"/>
      <c r="H20" s="1509"/>
      <c r="I20" s="1509"/>
      <c r="J20" s="1509"/>
    </row>
    <row r="21" spans="1:10" ht="15.75">
      <c r="A21" s="1509" t="s">
        <v>572</v>
      </c>
      <c r="B21" s="1509"/>
      <c r="C21" s="1509"/>
      <c r="D21" s="1509"/>
      <c r="E21" s="1509"/>
      <c r="F21" s="1509"/>
      <c r="G21" s="1509"/>
      <c r="H21" s="1509"/>
      <c r="I21" s="1509"/>
      <c r="J21" s="1509"/>
    </row>
    <row r="22" spans="1:10">
      <c r="A22" s="582"/>
      <c r="B22" s="583"/>
      <c r="C22" s="583"/>
      <c r="D22" s="583"/>
      <c r="E22" s="583"/>
      <c r="F22" s="583"/>
      <c r="G22" s="583"/>
      <c r="H22" s="583"/>
      <c r="I22" s="1513" t="s">
        <v>825</v>
      </c>
      <c r="J22" s="1513"/>
    </row>
    <row r="23" spans="1:10">
      <c r="A23" s="582"/>
      <c r="B23" s="583"/>
      <c r="C23" s="583"/>
      <c r="D23" s="583"/>
      <c r="E23" s="583"/>
      <c r="F23" s="583"/>
      <c r="G23" s="583"/>
      <c r="H23" s="583"/>
      <c r="I23" s="583" t="s">
        <v>874</v>
      </c>
      <c r="J23" s="583"/>
    </row>
    <row r="24" spans="1:10" ht="15.75" thickBot="1">
      <c r="A24" s="582"/>
      <c r="B24" s="583"/>
      <c r="C24" s="583"/>
      <c r="D24" s="583"/>
      <c r="E24" s="583"/>
      <c r="F24" s="583"/>
      <c r="G24" s="583"/>
      <c r="H24" s="583"/>
      <c r="I24" s="583"/>
      <c r="J24" s="583"/>
    </row>
    <row r="25" spans="1:10">
      <c r="A25" s="585" t="s">
        <v>574</v>
      </c>
      <c r="B25" s="586" t="s">
        <v>590</v>
      </c>
      <c r="C25" s="586"/>
      <c r="D25" s="586"/>
      <c r="E25" s="705" t="s">
        <v>591</v>
      </c>
      <c r="F25" s="585" t="s">
        <v>577</v>
      </c>
      <c r="G25" s="1514" t="s">
        <v>592</v>
      </c>
      <c r="H25" s="1507"/>
      <c r="I25" s="1507"/>
      <c r="J25" s="1508"/>
    </row>
    <row r="26" spans="1:10" ht="15.75" thickBot="1">
      <c r="A26" s="587"/>
      <c r="B26" s="588"/>
      <c r="C26" s="588"/>
      <c r="D26" s="588"/>
      <c r="E26" s="706" t="s">
        <v>588</v>
      </c>
      <c r="F26" s="587" t="s">
        <v>579</v>
      </c>
      <c r="G26" s="646">
        <v>2018</v>
      </c>
      <c r="H26" s="589">
        <v>2019</v>
      </c>
      <c r="I26" s="589">
        <v>2020</v>
      </c>
      <c r="J26" s="591" t="s">
        <v>889</v>
      </c>
    </row>
    <row r="27" spans="1:10" ht="15.75" thickBot="1">
      <c r="A27" s="592">
        <v>1</v>
      </c>
      <c r="B27" s="593"/>
      <c r="C27" s="594">
        <v>2</v>
      </c>
      <c r="D27" s="595"/>
      <c r="E27" s="592">
        <v>3</v>
      </c>
      <c r="F27" s="592">
        <v>4</v>
      </c>
      <c r="G27" s="647">
        <v>5</v>
      </c>
      <c r="H27" s="596">
        <v>6</v>
      </c>
      <c r="I27" s="596">
        <v>7</v>
      </c>
      <c r="J27" s="598">
        <v>8</v>
      </c>
    </row>
    <row r="28" spans="1:10" ht="15.75" thickBot="1">
      <c r="A28" s="599" t="s">
        <v>0</v>
      </c>
      <c r="B28" s="600" t="s">
        <v>593</v>
      </c>
      <c r="C28" s="601"/>
      <c r="D28" s="602"/>
      <c r="E28" s="604"/>
      <c r="F28" s="604"/>
      <c r="G28" s="648">
        <f>G29</f>
        <v>0</v>
      </c>
      <c r="H28" s="648">
        <f>H29</f>
        <v>0</v>
      </c>
      <c r="I28" s="648">
        <f>I29</f>
        <v>0</v>
      </c>
      <c r="J28" s="648">
        <f>J29</f>
        <v>0</v>
      </c>
    </row>
    <row r="29" spans="1:10" ht="15.75" thickBot="1">
      <c r="A29" s="659" t="s">
        <v>1</v>
      </c>
      <c r="B29" s="660" t="s">
        <v>355</v>
      </c>
      <c r="C29" s="630"/>
      <c r="D29" s="661"/>
      <c r="E29" s="662"/>
      <c r="F29" s="662"/>
      <c r="G29" s="663"/>
      <c r="H29" s="664"/>
      <c r="I29" s="664"/>
      <c r="J29" s="665"/>
    </row>
    <row r="30" spans="1:10" ht="15.75" thickBot="1">
      <c r="A30" s="599" t="s">
        <v>2</v>
      </c>
      <c r="B30" s="600" t="s">
        <v>594</v>
      </c>
      <c r="C30" s="601"/>
      <c r="D30" s="666"/>
      <c r="E30" s="604"/>
      <c r="F30" s="604"/>
      <c r="G30" s="648">
        <v>0</v>
      </c>
      <c r="H30" s="648">
        <v>0</v>
      </c>
      <c r="I30" s="648">
        <f>SUM(I31:I32)</f>
        <v>0</v>
      </c>
      <c r="J30" s="648">
        <f>SUM(J31:J32)</f>
        <v>0</v>
      </c>
    </row>
    <row r="31" spans="1:10">
      <c r="A31" s="616" t="s">
        <v>12</v>
      </c>
      <c r="B31" s="617" t="s">
        <v>595</v>
      </c>
      <c r="C31" s="618"/>
      <c r="D31" s="618"/>
      <c r="E31" s="619"/>
      <c r="F31" s="616"/>
      <c r="G31" s="650"/>
      <c r="H31" s="651"/>
      <c r="I31" s="651"/>
      <c r="J31" s="652"/>
    </row>
    <row r="32" spans="1:10" ht="15.75" thickBot="1">
      <c r="A32" s="625" t="s">
        <v>20</v>
      </c>
      <c r="B32" s="653" t="s">
        <v>354</v>
      </c>
      <c r="C32" s="654"/>
      <c r="D32" s="654"/>
      <c r="E32" s="625" t="s">
        <v>596</v>
      </c>
      <c r="F32" s="625">
        <v>2018</v>
      </c>
      <c r="G32" s="656">
        <v>0</v>
      </c>
      <c r="H32" s="657">
        <v>0</v>
      </c>
      <c r="I32" s="657">
        <v>0</v>
      </c>
      <c r="J32" s="658">
        <v>0</v>
      </c>
    </row>
    <row r="33" spans="1:10" ht="15.75" thickBot="1">
      <c r="A33" s="599" t="s">
        <v>30</v>
      </c>
      <c r="B33" s="600" t="s">
        <v>581</v>
      </c>
      <c r="C33" s="601"/>
      <c r="D33" s="601"/>
      <c r="E33" s="604"/>
      <c r="F33" s="604"/>
      <c r="G33" s="648">
        <v>0</v>
      </c>
      <c r="H33" s="648">
        <v>0</v>
      </c>
      <c r="I33" s="648">
        <v>0</v>
      </c>
      <c r="J33" s="648">
        <v>0</v>
      </c>
    </row>
    <row r="34" spans="1:10" ht="15.75" thickBot="1">
      <c r="A34" s="599" t="s">
        <v>37</v>
      </c>
      <c r="B34" s="600" t="s">
        <v>597</v>
      </c>
      <c r="C34" s="601"/>
      <c r="D34" s="601"/>
      <c r="E34" s="604"/>
      <c r="F34" s="604"/>
      <c r="G34" s="648">
        <f>G28+G30+G33</f>
        <v>0</v>
      </c>
      <c r="H34" s="648">
        <f>H28+H30+H33</f>
        <v>0</v>
      </c>
      <c r="I34" s="648">
        <v>0</v>
      </c>
      <c r="J34" s="648">
        <v>0</v>
      </c>
    </row>
  </sheetData>
  <mergeCells count="8">
    <mergeCell ref="I22:J22"/>
    <mergeCell ref="G25:J25"/>
    <mergeCell ref="A2:J2"/>
    <mergeCell ref="A3:J3"/>
    <mergeCell ref="G7:J7"/>
    <mergeCell ref="A20:J20"/>
    <mergeCell ref="A21:J21"/>
    <mergeCell ref="G4:J4"/>
  </mergeCells>
  <pageMargins left="0.7" right="0.7" top="0.75" bottom="0.75" header="0.3" footer="0.3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2"/>
  <sheetViews>
    <sheetView workbookViewId="0">
      <selection activeCell="F3" sqref="F3:J3"/>
    </sheetView>
  </sheetViews>
  <sheetFormatPr defaultRowHeight="15"/>
  <cols>
    <col min="1" max="1" width="6" customWidth="1"/>
    <col min="2" max="2" width="23.140625" customWidth="1"/>
    <col min="3" max="3" width="9.85546875" bestFit="1" customWidth="1"/>
  </cols>
  <sheetData>
    <row r="1" spans="1:10" ht="39.75" customHeight="1">
      <c r="A1" s="1525" t="s">
        <v>890</v>
      </c>
      <c r="B1" s="1526"/>
      <c r="C1" s="1526"/>
      <c r="D1" s="1526"/>
      <c r="E1" s="1526"/>
      <c r="F1" s="1526"/>
      <c r="G1" s="1526"/>
      <c r="H1" s="1526"/>
      <c r="I1" s="1526"/>
    </row>
    <row r="2" spans="1:10" ht="15.75">
      <c r="A2" s="667"/>
      <c r="B2" s="668"/>
      <c r="C2" s="668"/>
      <c r="D2" s="668"/>
      <c r="E2" s="668"/>
      <c r="F2" s="668"/>
      <c r="G2" s="668"/>
      <c r="H2" s="668"/>
      <c r="I2" s="668"/>
    </row>
    <row r="3" spans="1:10" ht="15.75">
      <c r="A3" s="667"/>
      <c r="B3" s="668"/>
      <c r="C3" s="668"/>
      <c r="D3" s="668"/>
      <c r="E3" s="668"/>
      <c r="F3" s="1538" t="s">
        <v>1009</v>
      </c>
      <c r="G3" s="1538"/>
      <c r="H3" s="1538"/>
      <c r="I3" s="1538"/>
      <c r="J3" s="1538"/>
    </row>
    <row r="4" spans="1:10" ht="15.75" thickBot="1">
      <c r="A4" s="561"/>
      <c r="B4" s="561"/>
      <c r="C4" s="561"/>
      <c r="D4" s="561"/>
      <c r="E4" s="561"/>
      <c r="F4" s="561"/>
      <c r="G4" s="561"/>
      <c r="H4" s="1527" t="s">
        <v>844</v>
      </c>
      <c r="I4" s="1527"/>
    </row>
    <row r="5" spans="1:10" ht="15.75" thickBot="1">
      <c r="A5" s="1528" t="s">
        <v>86</v>
      </c>
      <c r="B5" s="1530" t="s">
        <v>598</v>
      </c>
      <c r="C5" s="1532" t="s">
        <v>599</v>
      </c>
      <c r="D5" s="1534" t="s">
        <v>600</v>
      </c>
      <c r="E5" s="1535"/>
      <c r="F5" s="1535"/>
      <c r="G5" s="1535"/>
      <c r="H5" s="1535"/>
      <c r="I5" s="1536" t="s">
        <v>601</v>
      </c>
    </row>
    <row r="6" spans="1:10" ht="54.75" customHeight="1" thickBot="1">
      <c r="A6" s="1529"/>
      <c r="B6" s="1531"/>
      <c r="C6" s="1533"/>
      <c r="D6" s="669" t="s">
        <v>602</v>
      </c>
      <c r="E6" s="669" t="s">
        <v>603</v>
      </c>
      <c r="F6" s="669" t="s">
        <v>604</v>
      </c>
      <c r="G6" s="670" t="s">
        <v>605</v>
      </c>
      <c r="H6" s="670" t="s">
        <v>606</v>
      </c>
      <c r="I6" s="1537"/>
    </row>
    <row r="7" spans="1:10" ht="23.25" thickBot="1">
      <c r="A7" s="671" t="s">
        <v>607</v>
      </c>
      <c r="B7" s="672" t="s">
        <v>608</v>
      </c>
      <c r="C7" s="672" t="s">
        <v>609</v>
      </c>
      <c r="D7" s="672" t="s">
        <v>610</v>
      </c>
      <c r="E7" s="672" t="s">
        <v>611</v>
      </c>
      <c r="F7" s="672" t="s">
        <v>612</v>
      </c>
      <c r="G7" s="672" t="s">
        <v>613</v>
      </c>
      <c r="H7" s="672" t="s">
        <v>614</v>
      </c>
      <c r="I7" s="673" t="s">
        <v>615</v>
      </c>
    </row>
    <row r="8" spans="1:10">
      <c r="A8" s="1515" t="s">
        <v>616</v>
      </c>
      <c r="B8" s="1516"/>
      <c r="C8" s="1516"/>
      <c r="D8" s="1516"/>
      <c r="E8" s="1516"/>
      <c r="F8" s="1516"/>
      <c r="G8" s="1516"/>
      <c r="H8" s="1516"/>
      <c r="I8" s="1517"/>
    </row>
    <row r="9" spans="1:10" ht="22.5">
      <c r="A9" s="674" t="s">
        <v>0</v>
      </c>
      <c r="B9" s="675" t="s">
        <v>617</v>
      </c>
      <c r="C9" s="676"/>
      <c r="D9" s="676"/>
      <c r="E9" s="676"/>
      <c r="F9" s="676"/>
      <c r="G9" s="677"/>
      <c r="H9" s="678">
        <f t="shared" ref="H9:H15" si="0">SUM(D9:G9)</f>
        <v>0</v>
      </c>
      <c r="I9" s="679">
        <f t="shared" ref="I9:I15" si="1">C9+H9</f>
        <v>0</v>
      </c>
    </row>
    <row r="10" spans="1:10" ht="22.5">
      <c r="A10" s="674" t="s">
        <v>1</v>
      </c>
      <c r="B10" s="675" t="s">
        <v>618</v>
      </c>
      <c r="C10" s="676">
        <v>6227560</v>
      </c>
      <c r="D10" s="676"/>
      <c r="E10" s="676"/>
      <c r="F10" s="676"/>
      <c r="G10" s="677"/>
      <c r="H10" s="678">
        <f t="shared" si="0"/>
        <v>0</v>
      </c>
      <c r="I10" s="679">
        <f t="shared" si="1"/>
        <v>6227560</v>
      </c>
    </row>
    <row r="11" spans="1:10" ht="22.5">
      <c r="A11" s="674" t="s">
        <v>2</v>
      </c>
      <c r="B11" s="675" t="s">
        <v>619</v>
      </c>
      <c r="C11" s="676"/>
      <c r="D11" s="676"/>
      <c r="E11" s="676"/>
      <c r="F11" s="676"/>
      <c r="G11" s="677"/>
      <c r="H11" s="678">
        <f t="shared" si="0"/>
        <v>0</v>
      </c>
      <c r="I11" s="679">
        <f t="shared" si="1"/>
        <v>0</v>
      </c>
    </row>
    <row r="12" spans="1:10" ht="20.100000000000001" customHeight="1">
      <c r="A12" s="674" t="s">
        <v>12</v>
      </c>
      <c r="B12" s="675" t="s">
        <v>620</v>
      </c>
      <c r="C12" s="676"/>
      <c r="D12" s="676"/>
      <c r="E12" s="676"/>
      <c r="F12" s="676"/>
      <c r="G12" s="677"/>
      <c r="H12" s="678">
        <f t="shared" si="0"/>
        <v>0</v>
      </c>
      <c r="I12" s="679">
        <f t="shared" si="1"/>
        <v>0</v>
      </c>
    </row>
    <row r="13" spans="1:10" ht="33.75">
      <c r="A13" s="674" t="s">
        <v>20</v>
      </c>
      <c r="B13" s="675" t="s">
        <v>621</v>
      </c>
      <c r="C13" s="676"/>
      <c r="D13" s="676"/>
      <c r="E13" s="676"/>
      <c r="F13" s="676"/>
      <c r="G13" s="677"/>
      <c r="H13" s="678">
        <f t="shared" si="0"/>
        <v>0</v>
      </c>
      <c r="I13" s="679">
        <f t="shared" si="1"/>
        <v>0</v>
      </c>
    </row>
    <row r="14" spans="1:10" ht="20.100000000000001" customHeight="1">
      <c r="A14" s="680" t="s">
        <v>26</v>
      </c>
      <c r="B14" s="681" t="s">
        <v>622</v>
      </c>
      <c r="C14" s="682">
        <v>4154435</v>
      </c>
      <c r="D14" s="682">
        <v>0</v>
      </c>
      <c r="E14" s="682">
        <v>0</v>
      </c>
      <c r="F14" s="682"/>
      <c r="G14" s="683"/>
      <c r="H14" s="678">
        <f t="shared" si="0"/>
        <v>0</v>
      </c>
      <c r="I14" s="679">
        <v>4154435</v>
      </c>
    </row>
    <row r="15" spans="1:10" ht="20.100000000000001" customHeight="1" thickBot="1">
      <c r="A15" s="684" t="s">
        <v>28</v>
      </c>
      <c r="B15" s="685" t="s">
        <v>623</v>
      </c>
      <c r="C15" s="686">
        <v>0</v>
      </c>
      <c r="D15" s="686"/>
      <c r="E15" s="686"/>
      <c r="F15" s="686"/>
      <c r="G15" s="687"/>
      <c r="H15" s="678">
        <f t="shared" si="0"/>
        <v>0</v>
      </c>
      <c r="I15" s="679">
        <f t="shared" si="1"/>
        <v>0</v>
      </c>
    </row>
    <row r="16" spans="1:10" ht="20.100000000000001" customHeight="1" thickBot="1">
      <c r="A16" s="1518" t="s">
        <v>624</v>
      </c>
      <c r="B16" s="1519"/>
      <c r="C16" s="688">
        <f t="shared" ref="C16:I16" si="2">SUM(C9:C15)</f>
        <v>10381995</v>
      </c>
      <c r="D16" s="688">
        <f>SUM(D9:D15)</f>
        <v>0</v>
      </c>
      <c r="E16" s="688">
        <f t="shared" si="2"/>
        <v>0</v>
      </c>
      <c r="F16" s="688">
        <f t="shared" si="2"/>
        <v>0</v>
      </c>
      <c r="G16" s="689">
        <f t="shared" si="2"/>
        <v>0</v>
      </c>
      <c r="H16" s="689">
        <f t="shared" si="2"/>
        <v>0</v>
      </c>
      <c r="I16" s="690">
        <f t="shared" si="2"/>
        <v>10381995</v>
      </c>
    </row>
    <row r="17" spans="1:9" ht="20.100000000000001" customHeight="1">
      <c r="A17" s="1520" t="s">
        <v>625</v>
      </c>
      <c r="B17" s="1521"/>
      <c r="C17" s="1521"/>
      <c r="D17" s="1521"/>
      <c r="E17" s="1521"/>
      <c r="F17" s="1521"/>
      <c r="G17" s="1521"/>
      <c r="H17" s="1521"/>
      <c r="I17" s="1522"/>
    </row>
    <row r="18" spans="1:9" ht="20.100000000000001" customHeight="1">
      <c r="A18" s="674" t="s">
        <v>0</v>
      </c>
      <c r="B18" s="675" t="s">
        <v>626</v>
      </c>
      <c r="C18" s="676"/>
      <c r="D18" s="676"/>
      <c r="E18" s="676"/>
      <c r="F18" s="676"/>
      <c r="G18" s="677"/>
      <c r="H18" s="678">
        <f>SUM(D18:G18)</f>
        <v>0</v>
      </c>
      <c r="I18" s="679">
        <f>C18+H18</f>
        <v>0</v>
      </c>
    </row>
    <row r="19" spans="1:9" ht="20.100000000000001" customHeight="1" thickBot="1">
      <c r="A19" s="684" t="s">
        <v>1</v>
      </c>
      <c r="B19" s="685" t="s">
        <v>623</v>
      </c>
      <c r="C19" s="686"/>
      <c r="D19" s="686"/>
      <c r="E19" s="686"/>
      <c r="F19" s="686"/>
      <c r="G19" s="687"/>
      <c r="H19" s="678">
        <f>SUM(D19:G19)</f>
        <v>0</v>
      </c>
      <c r="I19" s="691">
        <f>C19+H19</f>
        <v>0</v>
      </c>
    </row>
    <row r="20" spans="1:9" ht="20.100000000000001" customHeight="1" thickBot="1">
      <c r="A20" s="1518" t="s">
        <v>627</v>
      </c>
      <c r="B20" s="1519"/>
      <c r="C20" s="688">
        <f t="shared" ref="C20:I20" si="3">SUM(C18:C19)</f>
        <v>0</v>
      </c>
      <c r="D20" s="688">
        <f t="shared" si="3"/>
        <v>0</v>
      </c>
      <c r="E20" s="688">
        <f t="shared" si="3"/>
        <v>0</v>
      </c>
      <c r="F20" s="688">
        <f t="shared" si="3"/>
        <v>0</v>
      </c>
      <c r="G20" s="689">
        <f t="shared" si="3"/>
        <v>0</v>
      </c>
      <c r="H20" s="689">
        <f t="shared" si="3"/>
        <v>0</v>
      </c>
      <c r="I20" s="690">
        <f t="shared" si="3"/>
        <v>0</v>
      </c>
    </row>
    <row r="21" spans="1:9" ht="20.100000000000001" customHeight="1" thickBot="1">
      <c r="A21" s="1523" t="s">
        <v>628</v>
      </c>
      <c r="B21" s="1524"/>
      <c r="C21" s="692">
        <f t="shared" ref="C21:I21" si="4">C16+C20</f>
        <v>10381995</v>
      </c>
      <c r="D21" s="692">
        <f t="shared" si="4"/>
        <v>0</v>
      </c>
      <c r="E21" s="692">
        <f t="shared" si="4"/>
        <v>0</v>
      </c>
      <c r="F21" s="692">
        <f t="shared" si="4"/>
        <v>0</v>
      </c>
      <c r="G21" s="692">
        <f t="shared" si="4"/>
        <v>0</v>
      </c>
      <c r="H21" s="692">
        <f t="shared" si="4"/>
        <v>0</v>
      </c>
      <c r="I21" s="690">
        <f t="shared" si="4"/>
        <v>10381995</v>
      </c>
    </row>
    <row r="22" spans="1:9">
      <c r="A22" s="292"/>
      <c r="B22" s="292"/>
      <c r="C22" s="292"/>
      <c r="D22" s="292"/>
      <c r="E22" s="292"/>
      <c r="F22" s="292"/>
      <c r="G22" s="292"/>
      <c r="H22" s="292"/>
      <c r="I22" s="292"/>
    </row>
  </sheetData>
  <mergeCells count="13">
    <mergeCell ref="A1:I1"/>
    <mergeCell ref="H4:I4"/>
    <mergeCell ref="A5:A6"/>
    <mergeCell ref="B5:B6"/>
    <mergeCell ref="C5:C6"/>
    <mergeCell ref="D5:H5"/>
    <mergeCell ref="I5:I6"/>
    <mergeCell ref="F3:J3"/>
    <mergeCell ref="A8:I8"/>
    <mergeCell ref="A16:B16"/>
    <mergeCell ref="A17:I17"/>
    <mergeCell ref="A20:B20"/>
    <mergeCell ref="A21:B21"/>
  </mergeCells>
  <pageMargins left="0.7" right="0.7" top="0.75" bottom="0.75" header="0.3" footer="0.3"/>
  <pageSetup paperSize="9" scale="8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19"/>
  <sheetViews>
    <sheetView workbookViewId="0">
      <selection activeCell="C1" sqref="C1:D1"/>
    </sheetView>
  </sheetViews>
  <sheetFormatPr defaultRowHeight="15"/>
  <cols>
    <col min="1" max="1" width="15.28515625" customWidth="1"/>
    <col min="2" max="2" width="41.85546875" customWidth="1"/>
    <col min="3" max="3" width="40.5703125" customWidth="1"/>
    <col min="4" max="4" width="20.85546875" customWidth="1"/>
    <col min="5" max="5" width="10.85546875" bestFit="1" customWidth="1"/>
  </cols>
  <sheetData>
    <row r="1" spans="1:4">
      <c r="A1" s="693"/>
      <c r="B1" s="693"/>
      <c r="C1" s="1541" t="s">
        <v>1010</v>
      </c>
      <c r="D1" s="1541"/>
    </row>
    <row r="2" spans="1:4" ht="15.75">
      <c r="A2" s="1539" t="s">
        <v>629</v>
      </c>
      <c r="B2" s="1539"/>
      <c r="C2" s="1539"/>
      <c r="D2" s="1539"/>
    </row>
    <row r="3" spans="1:4">
      <c r="A3" s="1540" t="s">
        <v>891</v>
      </c>
      <c r="B3" s="1540"/>
      <c r="C3" s="1540"/>
      <c r="D3" s="1540"/>
    </row>
    <row r="4" spans="1:4">
      <c r="A4" s="694"/>
      <c r="B4" s="695"/>
      <c r="C4" s="695"/>
      <c r="D4" s="694"/>
    </row>
    <row r="5" spans="1:4">
      <c r="A5" s="696" t="s">
        <v>630</v>
      </c>
      <c r="B5" s="696" t="s">
        <v>631</v>
      </c>
      <c r="C5" s="696" t="s">
        <v>632</v>
      </c>
      <c r="D5" s="697" t="s">
        <v>633</v>
      </c>
    </row>
    <row r="6" spans="1:4">
      <c r="A6" s="698" t="s">
        <v>0</v>
      </c>
      <c r="B6" s="699" t="s">
        <v>793</v>
      </c>
      <c r="C6" s="699" t="s">
        <v>790</v>
      </c>
      <c r="D6" s="700">
        <v>400000</v>
      </c>
    </row>
    <row r="7" spans="1:4" s="292" customFormat="1">
      <c r="A7" s="698" t="s">
        <v>1</v>
      </c>
      <c r="B7" s="699" t="s">
        <v>791</v>
      </c>
      <c r="C7" s="699" t="s">
        <v>790</v>
      </c>
      <c r="D7" s="700">
        <v>550000</v>
      </c>
    </row>
    <row r="8" spans="1:4">
      <c r="A8" s="698" t="s">
        <v>12</v>
      </c>
      <c r="B8" s="699" t="s">
        <v>792</v>
      </c>
      <c r="C8" s="699" t="s">
        <v>790</v>
      </c>
      <c r="D8" s="700">
        <v>350000</v>
      </c>
    </row>
    <row r="9" spans="1:4">
      <c r="A9" s="698"/>
      <c r="B9" s="701" t="s">
        <v>207</v>
      </c>
      <c r="C9" s="702"/>
      <c r="D9" s="703">
        <f>SUM(D6:D8)</f>
        <v>1300000</v>
      </c>
    </row>
    <row r="10" spans="1:4">
      <c r="A10" s="583"/>
      <c r="B10" s="583"/>
      <c r="C10" s="583"/>
      <c r="D10" s="704"/>
    </row>
    <row r="13" spans="1:4" ht="15.75">
      <c r="B13" s="899"/>
    </row>
    <row r="14" spans="1:4" ht="15.75">
      <c r="B14" s="899"/>
    </row>
    <row r="15" spans="1:4" ht="15.75">
      <c r="B15" s="899"/>
    </row>
    <row r="16" spans="1:4" ht="15.75">
      <c r="B16" s="900"/>
    </row>
    <row r="17" spans="2:2" ht="15.75">
      <c r="B17" s="899"/>
    </row>
    <row r="18" spans="2:2" ht="15.75">
      <c r="B18" s="899"/>
    </row>
    <row r="19" spans="2:2" ht="15.75">
      <c r="B19" s="899"/>
    </row>
  </sheetData>
  <mergeCells count="3">
    <mergeCell ref="A2:D2"/>
    <mergeCell ref="A3:D3"/>
    <mergeCell ref="C1:D1"/>
  </mergeCells>
  <pageMargins left="0.7" right="0.7" top="0.75" bottom="0.75" header="0.3" footer="0.3"/>
  <pageSetup paperSize="9" scale="73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41"/>
  <sheetViews>
    <sheetView workbookViewId="0">
      <selection activeCell="B2" sqref="B2:E2"/>
    </sheetView>
  </sheetViews>
  <sheetFormatPr defaultRowHeight="15"/>
  <cols>
    <col min="1" max="1" width="48.7109375" customWidth="1"/>
    <col min="2" max="2" width="12.42578125" customWidth="1"/>
    <col min="3" max="3" width="15.140625" customWidth="1"/>
    <col min="4" max="4" width="15.140625" style="292" customWidth="1"/>
    <col min="5" max="5" width="15.140625" customWidth="1"/>
  </cols>
  <sheetData>
    <row r="1" spans="1:5" ht="49.5" customHeight="1">
      <c r="A1" s="1542" t="s">
        <v>634</v>
      </c>
      <c r="B1" s="1542"/>
      <c r="C1" s="1542"/>
      <c r="D1" s="1542"/>
      <c r="E1" s="1542"/>
    </row>
    <row r="2" spans="1:5" ht="15.75" thickBot="1">
      <c r="A2" s="292"/>
      <c r="B2" s="1352" t="s">
        <v>1011</v>
      </c>
      <c r="C2" s="1352"/>
      <c r="D2" s="1352"/>
      <c r="E2" s="1352"/>
    </row>
    <row r="3" spans="1:5" ht="15" customHeight="1">
      <c r="A3" s="1543" t="s">
        <v>149</v>
      </c>
      <c r="B3" s="1546" t="s">
        <v>630</v>
      </c>
      <c r="C3" s="1543" t="s">
        <v>635</v>
      </c>
      <c r="D3" s="1543" t="s">
        <v>636</v>
      </c>
      <c r="E3" s="1543" t="s">
        <v>637</v>
      </c>
    </row>
    <row r="4" spans="1:5">
      <c r="A4" s="1544"/>
      <c r="B4" s="1547"/>
      <c r="C4" s="1544"/>
      <c r="D4" s="1544"/>
      <c r="E4" s="1544"/>
    </row>
    <row r="5" spans="1:5" ht="15.75" thickBot="1">
      <c r="A5" s="1545"/>
      <c r="B5" s="1548"/>
      <c r="C5" s="1545"/>
      <c r="D5" s="1545"/>
      <c r="E5" s="1545"/>
    </row>
    <row r="6" spans="1:5" ht="15.75" thickBot="1">
      <c r="A6" s="707" t="s">
        <v>638</v>
      </c>
      <c r="B6" s="708" t="s">
        <v>608</v>
      </c>
      <c r="C6" s="709" t="s">
        <v>609</v>
      </c>
      <c r="D6" s="709" t="s">
        <v>610</v>
      </c>
      <c r="E6" s="709" t="s">
        <v>611</v>
      </c>
    </row>
    <row r="7" spans="1:5" ht="30" customHeight="1">
      <c r="A7" s="710" t="s">
        <v>639</v>
      </c>
      <c r="B7" s="711" t="s">
        <v>640</v>
      </c>
      <c r="C7" s="712">
        <v>4656398</v>
      </c>
      <c r="D7" s="712">
        <v>2603798</v>
      </c>
      <c r="E7" s="713">
        <f>D7/C7*100-100</f>
        <v>-44.081283429809915</v>
      </c>
    </row>
    <row r="8" spans="1:5" ht="30" customHeight="1">
      <c r="A8" s="714" t="s">
        <v>641</v>
      </c>
      <c r="B8" s="715" t="s">
        <v>642</v>
      </c>
      <c r="C8" s="716">
        <v>1673818702</v>
      </c>
      <c r="D8" s="716">
        <v>1841928738</v>
      </c>
      <c r="E8" s="717">
        <f>D8/C8*100-100</f>
        <v>10.043503265863251</v>
      </c>
    </row>
    <row r="9" spans="1:5" ht="30" customHeight="1" thickBot="1">
      <c r="A9" s="714" t="s">
        <v>643</v>
      </c>
      <c r="B9" s="715" t="s">
        <v>644</v>
      </c>
      <c r="C9" s="716">
        <v>300000</v>
      </c>
      <c r="D9" s="716">
        <v>300000</v>
      </c>
      <c r="E9" s="717">
        <f>D9/C9*100-100</f>
        <v>0</v>
      </c>
    </row>
    <row r="10" spans="1:5" ht="30" customHeight="1" thickBot="1">
      <c r="A10" s="722" t="s">
        <v>646</v>
      </c>
      <c r="B10" s="723" t="s">
        <v>647</v>
      </c>
      <c r="C10" s="724">
        <f>C7+C8+C9</f>
        <v>1678775100</v>
      </c>
      <c r="D10" s="724">
        <f>D7+D8+D9</f>
        <v>1844832536</v>
      </c>
      <c r="E10" s="725">
        <f>D10/C10*100-100</f>
        <v>9.8915832144519982</v>
      </c>
    </row>
    <row r="11" spans="1:5" ht="30" customHeight="1">
      <c r="A11" s="726" t="s">
        <v>648</v>
      </c>
      <c r="B11" s="727" t="s">
        <v>649</v>
      </c>
      <c r="C11" s="728">
        <v>0</v>
      </c>
      <c r="D11" s="728">
        <v>0</v>
      </c>
      <c r="E11" s="729"/>
    </row>
    <row r="12" spans="1:5" ht="30" customHeight="1" thickBot="1">
      <c r="A12" s="718" t="s">
        <v>650</v>
      </c>
      <c r="B12" s="719" t="s">
        <v>651</v>
      </c>
      <c r="C12" s="720"/>
      <c r="D12" s="720"/>
      <c r="E12" s="721"/>
    </row>
    <row r="13" spans="1:5" ht="30" customHeight="1" thickBot="1">
      <c r="A13" s="722" t="s">
        <v>652</v>
      </c>
      <c r="B13" s="723" t="s">
        <v>653</v>
      </c>
      <c r="C13" s="724">
        <f>C11+C12</f>
        <v>0</v>
      </c>
      <c r="D13" s="724">
        <f>D11+D12</f>
        <v>0</v>
      </c>
      <c r="E13" s="725"/>
    </row>
    <row r="14" spans="1:5" ht="30" customHeight="1">
      <c r="A14" s="726" t="s">
        <v>654</v>
      </c>
      <c r="B14" s="727" t="s">
        <v>655</v>
      </c>
      <c r="C14" s="728"/>
      <c r="D14" s="728"/>
      <c r="E14" s="729"/>
    </row>
    <row r="15" spans="1:5" ht="30" customHeight="1">
      <c r="A15" s="714" t="s">
        <v>656</v>
      </c>
      <c r="B15" s="715" t="s">
        <v>33</v>
      </c>
      <c r="C15" s="716">
        <v>518795</v>
      </c>
      <c r="D15" s="716">
        <v>533645</v>
      </c>
      <c r="E15" s="717">
        <f>D15/C15*100-100</f>
        <v>2.8624022976320163</v>
      </c>
    </row>
    <row r="16" spans="1:5" ht="30" customHeight="1">
      <c r="A16" s="714" t="s">
        <v>657</v>
      </c>
      <c r="B16" s="715" t="s">
        <v>34</v>
      </c>
      <c r="C16" s="716">
        <v>137797249</v>
      </c>
      <c r="D16" s="716">
        <v>554366636</v>
      </c>
      <c r="E16" s="717">
        <f t="shared" ref="E16" si="0">D16/C16*100-100</f>
        <v>302.30602571753809</v>
      </c>
    </row>
    <row r="17" spans="1:5" ht="30" customHeight="1">
      <c r="A17" s="714" t="s">
        <v>658</v>
      </c>
      <c r="B17" s="715" t="s">
        <v>37</v>
      </c>
      <c r="C17" s="716"/>
      <c r="D17" s="716"/>
      <c r="E17" s="717"/>
    </row>
    <row r="18" spans="1:5" ht="30" customHeight="1" thickBot="1">
      <c r="A18" s="718" t="s">
        <v>659</v>
      </c>
      <c r="B18" s="719" t="s">
        <v>41</v>
      </c>
      <c r="C18" s="720"/>
      <c r="D18" s="720"/>
      <c r="E18" s="717"/>
    </row>
    <row r="19" spans="1:5" ht="30" customHeight="1" thickBot="1">
      <c r="A19" s="722" t="s">
        <v>660</v>
      </c>
      <c r="B19" s="723" t="s">
        <v>42</v>
      </c>
      <c r="C19" s="724">
        <f>C14+C15+C16+C18</f>
        <v>138316044</v>
      </c>
      <c r="D19" s="724">
        <f>D14+D15+D16+D18</f>
        <v>554900281</v>
      </c>
      <c r="E19" s="725">
        <f t="shared" ref="E19:E27" si="1">D19/C19*100-100</f>
        <v>301.18287434536518</v>
      </c>
    </row>
    <row r="20" spans="1:5" ht="30" customHeight="1">
      <c r="A20" s="730" t="s">
        <v>661</v>
      </c>
      <c r="B20" s="727" t="s">
        <v>43</v>
      </c>
      <c r="C20" s="728">
        <v>39133111</v>
      </c>
      <c r="D20" s="728">
        <v>82698731</v>
      </c>
      <c r="E20" s="729">
        <f t="shared" si="1"/>
        <v>111.32674833851058</v>
      </c>
    </row>
    <row r="21" spans="1:5" ht="30" customHeight="1">
      <c r="A21" s="731" t="s">
        <v>662</v>
      </c>
      <c r="B21" s="715" t="s">
        <v>44</v>
      </c>
      <c r="C21" s="716">
        <v>0</v>
      </c>
      <c r="D21" s="716">
        <v>0</v>
      </c>
      <c r="E21" s="717"/>
    </row>
    <row r="22" spans="1:5" ht="30" customHeight="1" thickBot="1">
      <c r="A22" s="732" t="s">
        <v>663</v>
      </c>
      <c r="B22" s="719" t="s">
        <v>83</v>
      </c>
      <c r="C22" s="720">
        <v>336995</v>
      </c>
      <c r="D22" s="720">
        <v>370815</v>
      </c>
      <c r="E22" s="717">
        <f t="shared" si="1"/>
        <v>10.035757207080238</v>
      </c>
    </row>
    <row r="23" spans="1:5" ht="30" customHeight="1" thickBot="1">
      <c r="A23" s="722" t="s">
        <v>664</v>
      </c>
      <c r="B23" s="723" t="s">
        <v>160</v>
      </c>
      <c r="C23" s="724">
        <f>C20+C21+C22</f>
        <v>39470106</v>
      </c>
      <c r="D23" s="724">
        <f>D20+D21+D22</f>
        <v>83069546</v>
      </c>
      <c r="E23" s="725">
        <f t="shared" si="1"/>
        <v>110.46192781949964</v>
      </c>
    </row>
    <row r="24" spans="1:5" ht="30" customHeight="1" thickBot="1">
      <c r="A24" s="733" t="s">
        <v>665</v>
      </c>
      <c r="B24" s="734" t="s">
        <v>162</v>
      </c>
      <c r="C24" s="735">
        <v>408692</v>
      </c>
      <c r="D24" s="735">
        <v>46529</v>
      </c>
      <c r="E24" s="736">
        <f t="shared" si="1"/>
        <v>-88.615142943830563</v>
      </c>
    </row>
    <row r="25" spans="1:5" ht="30" customHeight="1" thickBot="1">
      <c r="A25" s="722" t="s">
        <v>666</v>
      </c>
      <c r="B25" s="723" t="s">
        <v>164</v>
      </c>
      <c r="C25" s="724">
        <v>0</v>
      </c>
      <c r="D25" s="724">
        <v>0</v>
      </c>
      <c r="E25" s="737">
        <v>0</v>
      </c>
    </row>
    <row r="26" spans="1:5" ht="30" customHeight="1" thickBot="1">
      <c r="A26" s="738" t="s">
        <v>667</v>
      </c>
      <c r="B26" s="739" t="s">
        <v>167</v>
      </c>
      <c r="C26" s="740">
        <f>C10+C13+C19+C23+C24+C25</f>
        <v>1856969942</v>
      </c>
      <c r="D26" s="740">
        <f>D10+D13+D19+D23+D24+D25</f>
        <v>2482848892</v>
      </c>
      <c r="E26" s="741">
        <f t="shared" si="1"/>
        <v>33.704312377071318</v>
      </c>
    </row>
    <row r="27" spans="1:5" ht="30" customHeight="1">
      <c r="A27" s="726" t="s">
        <v>668</v>
      </c>
      <c r="B27" s="727" t="s">
        <v>168</v>
      </c>
      <c r="C27" s="742">
        <v>2165735103</v>
      </c>
      <c r="D27" s="742">
        <v>2165735103</v>
      </c>
      <c r="E27" s="729">
        <f t="shared" si="1"/>
        <v>0</v>
      </c>
    </row>
    <row r="28" spans="1:5" ht="30" customHeight="1">
      <c r="A28" s="714" t="s">
        <v>669</v>
      </c>
      <c r="B28" s="727" t="s">
        <v>169</v>
      </c>
      <c r="C28" s="742"/>
      <c r="D28" s="742">
        <v>0</v>
      </c>
      <c r="E28" s="717"/>
    </row>
    <row r="29" spans="1:5" ht="30" customHeight="1">
      <c r="A29" s="714" t="s">
        <v>670</v>
      </c>
      <c r="B29" s="727" t="s">
        <v>170</v>
      </c>
      <c r="C29" s="742">
        <v>47793754</v>
      </c>
      <c r="D29" s="742">
        <v>47793754</v>
      </c>
      <c r="E29" s="717">
        <f t="shared" ref="E29:E32" si="2">D29/C29*100-100</f>
        <v>0</v>
      </c>
    </row>
    <row r="30" spans="1:5" ht="30" customHeight="1">
      <c r="A30" s="714" t="s">
        <v>671</v>
      </c>
      <c r="B30" s="715" t="s">
        <v>173</v>
      </c>
      <c r="C30" s="743">
        <v>-672880363</v>
      </c>
      <c r="D30" s="743">
        <v>-717110572</v>
      </c>
      <c r="E30" s="717">
        <f t="shared" si="2"/>
        <v>6.5732649416015079</v>
      </c>
    </row>
    <row r="31" spans="1:5" ht="30" customHeight="1">
      <c r="A31" s="714" t="s">
        <v>672</v>
      </c>
      <c r="B31" s="715" t="s">
        <v>189</v>
      </c>
      <c r="C31" s="743"/>
      <c r="D31" s="743"/>
      <c r="E31" s="717"/>
    </row>
    <row r="32" spans="1:5" ht="30" customHeight="1" thickBot="1">
      <c r="A32" s="718" t="s">
        <v>673</v>
      </c>
      <c r="B32" s="719" t="s">
        <v>187</v>
      </c>
      <c r="C32" s="744">
        <v>-44230209</v>
      </c>
      <c r="D32" s="744">
        <v>12967315</v>
      </c>
      <c r="E32" s="717">
        <f t="shared" si="2"/>
        <v>-129.31777916762726</v>
      </c>
    </row>
    <row r="33" spans="1:5" ht="30" customHeight="1" thickBot="1">
      <c r="A33" s="722" t="s">
        <v>674</v>
      </c>
      <c r="B33" s="723" t="s">
        <v>190</v>
      </c>
      <c r="C33" s="745">
        <f>SUM(C27:C32)</f>
        <v>1496418285</v>
      </c>
      <c r="D33" s="745">
        <f>SUM(D27:D32)</f>
        <v>1509385600</v>
      </c>
      <c r="E33" s="725">
        <f>D33/C33*100-100</f>
        <v>0.86655683975421027</v>
      </c>
    </row>
    <row r="34" spans="1:5" ht="30" customHeight="1">
      <c r="A34" s="726" t="s">
        <v>675</v>
      </c>
      <c r="B34" s="727" t="s">
        <v>379</v>
      </c>
      <c r="C34" s="742">
        <v>4132604</v>
      </c>
      <c r="D34" s="742">
        <v>2253110</v>
      </c>
      <c r="E34" s="729">
        <f>D34/C34*100-100</f>
        <v>-45.47965399055898</v>
      </c>
    </row>
    <row r="35" spans="1:5" ht="30" customHeight="1">
      <c r="A35" s="714" t="s">
        <v>676</v>
      </c>
      <c r="B35" s="715" t="s">
        <v>380</v>
      </c>
      <c r="C35" s="743">
        <v>5810363</v>
      </c>
      <c r="D35" s="743">
        <v>8128885</v>
      </c>
      <c r="E35" s="717">
        <f>D35/C35*100-100</f>
        <v>39.903221192892744</v>
      </c>
    </row>
    <row r="36" spans="1:5" ht="30" customHeight="1" thickBot="1">
      <c r="A36" s="718" t="s">
        <v>677</v>
      </c>
      <c r="B36" s="719" t="s">
        <v>381</v>
      </c>
      <c r="C36" s="744">
        <v>6427221</v>
      </c>
      <c r="D36" s="744">
        <v>47841737</v>
      </c>
      <c r="E36" s="721">
        <f>D36/C36*100-100</f>
        <v>644.36116324613704</v>
      </c>
    </row>
    <row r="37" spans="1:5" ht="30" customHeight="1" thickBot="1">
      <c r="A37" s="722" t="s">
        <v>678</v>
      </c>
      <c r="B37" s="723" t="s">
        <v>382</v>
      </c>
      <c r="C37" s="745">
        <f>C34+C35+C36</f>
        <v>16370188</v>
      </c>
      <c r="D37" s="745">
        <f>D34+D35+D36</f>
        <v>58223732</v>
      </c>
      <c r="E37" s="725">
        <f>D37/C37*100-100</f>
        <v>255.66929347421052</v>
      </c>
    </row>
    <row r="38" spans="1:5" ht="30" customHeight="1" thickBot="1">
      <c r="A38" s="722" t="s">
        <v>679</v>
      </c>
      <c r="B38" s="723" t="s">
        <v>383</v>
      </c>
      <c r="C38" s="746"/>
      <c r="D38" s="746"/>
      <c r="E38" s="737"/>
    </row>
    <row r="39" spans="1:5" ht="30" customHeight="1" thickBot="1">
      <c r="A39" s="722" t="s">
        <v>680</v>
      </c>
      <c r="B39" s="723" t="s">
        <v>384</v>
      </c>
      <c r="C39" s="746"/>
      <c r="D39" s="746"/>
      <c r="E39" s="725"/>
    </row>
    <row r="40" spans="1:5" ht="30" customHeight="1" thickBot="1">
      <c r="A40" s="733" t="s">
        <v>681</v>
      </c>
      <c r="B40" s="734" t="s">
        <v>385</v>
      </c>
      <c r="C40" s="747">
        <v>344181469</v>
      </c>
      <c r="D40" s="747">
        <v>915239560</v>
      </c>
      <c r="E40" s="725">
        <f>D40/C40*100-100</f>
        <v>165.91773306656438</v>
      </c>
    </row>
    <row r="41" spans="1:5" ht="30" customHeight="1" thickBot="1">
      <c r="A41" s="748" t="s">
        <v>682</v>
      </c>
      <c r="B41" s="739" t="s">
        <v>386</v>
      </c>
      <c r="C41" s="749">
        <f>C33+C37+C38+C40</f>
        <v>1856969942</v>
      </c>
      <c r="D41" s="749">
        <f>D33+D37+D38+D40</f>
        <v>2482848892</v>
      </c>
      <c r="E41" s="750">
        <f>D41/C41*100-100</f>
        <v>33.704312377071318</v>
      </c>
    </row>
  </sheetData>
  <mergeCells count="7">
    <mergeCell ref="A1:E1"/>
    <mergeCell ref="B2:E2"/>
    <mergeCell ref="A3:A5"/>
    <mergeCell ref="B3:B5"/>
    <mergeCell ref="C3:C5"/>
    <mergeCell ref="E3:E5"/>
    <mergeCell ref="D3:D5"/>
  </mergeCells>
  <pageMargins left="0.7" right="0.7" top="0.75" bottom="0.75" header="0.3" footer="0.3"/>
  <pageSetup paperSize="9"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I57"/>
  <sheetViews>
    <sheetView topLeftCell="B1" workbookViewId="0">
      <selection activeCell="C2" sqref="C2"/>
    </sheetView>
  </sheetViews>
  <sheetFormatPr defaultRowHeight="15"/>
  <cols>
    <col min="1" max="1" width="44.5703125" customWidth="1"/>
    <col min="2" max="2" width="22" customWidth="1"/>
    <col min="3" max="3" width="17.5703125" customWidth="1"/>
    <col min="4" max="4" width="16.42578125" customWidth="1"/>
    <col min="5" max="5" width="13.85546875" customWidth="1"/>
    <col min="6" max="6" width="10.85546875" bestFit="1" customWidth="1"/>
    <col min="7" max="7" width="11.7109375" customWidth="1"/>
    <col min="8" max="8" width="10.7109375" bestFit="1" customWidth="1"/>
  </cols>
  <sheetData>
    <row r="1" spans="1:9" ht="53.25" customHeight="1">
      <c r="A1" s="1549" t="s">
        <v>938</v>
      </c>
      <c r="B1" s="1550"/>
      <c r="C1" s="1550"/>
      <c r="D1" s="1550"/>
      <c r="E1" s="1550"/>
    </row>
    <row r="2" spans="1:9">
      <c r="A2" s="910"/>
      <c r="B2" s="911"/>
      <c r="C2" s="889" t="s">
        <v>1012</v>
      </c>
      <c r="D2" s="889"/>
      <c r="E2" s="889"/>
    </row>
    <row r="3" spans="1:9" ht="15.75" thickBot="1">
      <c r="A3" s="751"/>
      <c r="B3" s="752"/>
      <c r="C3" s="1551" t="s">
        <v>835</v>
      </c>
      <c r="D3" s="1551"/>
      <c r="E3" s="1551"/>
    </row>
    <row r="4" spans="1:9" ht="15" customHeight="1">
      <c r="A4" s="1552" t="s">
        <v>683</v>
      </c>
      <c r="B4" s="1555" t="s">
        <v>630</v>
      </c>
      <c r="C4" s="1558" t="s">
        <v>635</v>
      </c>
      <c r="D4" s="1558" t="s">
        <v>684</v>
      </c>
      <c r="E4" s="1560" t="s">
        <v>637</v>
      </c>
    </row>
    <row r="5" spans="1:9">
      <c r="A5" s="1553"/>
      <c r="B5" s="1556"/>
      <c r="C5" s="1559"/>
      <c r="D5" s="1559"/>
      <c r="E5" s="1561"/>
    </row>
    <row r="6" spans="1:9">
      <c r="A6" s="1554"/>
      <c r="B6" s="1557"/>
      <c r="C6" s="753"/>
      <c r="D6" s="753"/>
      <c r="E6" s="754"/>
    </row>
    <row r="7" spans="1:9" ht="15.75" thickBot="1">
      <c r="A7" s="755" t="s">
        <v>638</v>
      </c>
      <c r="B7" s="756" t="s">
        <v>608</v>
      </c>
      <c r="C7" s="756" t="s">
        <v>609</v>
      </c>
      <c r="D7" s="756" t="s">
        <v>610</v>
      </c>
      <c r="E7" s="757" t="s">
        <v>611</v>
      </c>
    </row>
    <row r="8" spans="1:9" ht="30" customHeight="1">
      <c r="A8" s="758" t="s">
        <v>685</v>
      </c>
      <c r="B8" s="711" t="s">
        <v>640</v>
      </c>
      <c r="C8" s="759">
        <v>4656398</v>
      </c>
      <c r="D8" s="759">
        <v>2603798</v>
      </c>
      <c r="E8" s="760">
        <f>D8/C8*100-100</f>
        <v>-44.081283429809915</v>
      </c>
      <c r="G8" s="903"/>
      <c r="H8" s="903"/>
      <c r="I8" s="903"/>
    </row>
    <row r="9" spans="1:9" ht="30" customHeight="1">
      <c r="A9" s="731" t="s">
        <v>686</v>
      </c>
      <c r="B9" s="715" t="s">
        <v>642</v>
      </c>
      <c r="C9" s="761">
        <v>1673818702</v>
      </c>
      <c r="D9" s="761">
        <v>1841928738</v>
      </c>
      <c r="E9" s="762">
        <f>D9/C9*100-100</f>
        <v>10.043503265863251</v>
      </c>
      <c r="F9" s="777"/>
      <c r="G9" s="904"/>
      <c r="H9" s="904"/>
      <c r="I9" s="904"/>
    </row>
    <row r="10" spans="1:9" ht="30" customHeight="1">
      <c r="A10" s="731" t="s">
        <v>687</v>
      </c>
      <c r="B10" s="715" t="s">
        <v>644</v>
      </c>
      <c r="C10" s="761">
        <v>1557699067</v>
      </c>
      <c r="D10" s="761">
        <v>1687762734</v>
      </c>
      <c r="E10" s="762">
        <f>D10/C10*100-100</f>
        <v>8.3497300444874725</v>
      </c>
      <c r="G10" s="904"/>
    </row>
    <row r="11" spans="1:9" ht="30" customHeight="1">
      <c r="A11" s="763" t="s">
        <v>688</v>
      </c>
      <c r="B11" s="715" t="s">
        <v>645</v>
      </c>
      <c r="C11" s="764"/>
      <c r="D11" s="764"/>
      <c r="E11" s="762"/>
      <c r="G11" s="902"/>
      <c r="H11" s="902"/>
      <c r="I11" s="902"/>
    </row>
    <row r="12" spans="1:9" ht="44.25" customHeight="1">
      <c r="A12" s="766" t="s">
        <v>689</v>
      </c>
      <c r="B12" s="715" t="s">
        <v>647</v>
      </c>
      <c r="C12" s="767"/>
      <c r="D12" s="767"/>
      <c r="E12" s="762"/>
      <c r="G12" s="905"/>
      <c r="I12" s="292"/>
    </row>
    <row r="13" spans="1:9" ht="30" customHeight="1">
      <c r="A13" s="763" t="s">
        <v>690</v>
      </c>
      <c r="B13" s="715" t="s">
        <v>649</v>
      </c>
      <c r="C13" s="764"/>
      <c r="D13" s="764"/>
      <c r="E13" s="762"/>
      <c r="G13" s="902"/>
      <c r="H13" s="902"/>
      <c r="I13" s="292"/>
    </row>
    <row r="14" spans="1:9" ht="30" customHeight="1">
      <c r="A14" s="763" t="s">
        <v>691</v>
      </c>
      <c r="B14" s="715" t="s">
        <v>651</v>
      </c>
      <c r="C14" s="764"/>
      <c r="D14" s="764"/>
      <c r="E14" s="762"/>
      <c r="G14" s="902"/>
      <c r="H14" s="902"/>
      <c r="I14" s="292"/>
    </row>
    <row r="15" spans="1:9" ht="30" customHeight="1">
      <c r="A15" s="731" t="s">
        <v>692</v>
      </c>
      <c r="B15" s="715" t="s">
        <v>653</v>
      </c>
      <c r="C15" s="761">
        <v>23468651</v>
      </c>
      <c r="D15" s="761">
        <v>18345899</v>
      </c>
      <c r="E15" s="762">
        <f t="shared" ref="E15:E21" si="0">D15/C15*100-100</f>
        <v>-21.828063317316364</v>
      </c>
      <c r="G15" s="904"/>
      <c r="H15" s="902"/>
      <c r="I15" s="292"/>
    </row>
    <row r="16" spans="1:9" ht="30" customHeight="1">
      <c r="A16" s="763" t="s">
        <v>693</v>
      </c>
      <c r="B16" s="715" t="s">
        <v>655</v>
      </c>
      <c r="C16" s="854"/>
      <c r="D16" s="854"/>
      <c r="E16" s="762"/>
      <c r="G16" s="906"/>
      <c r="I16" s="292"/>
    </row>
    <row r="17" spans="1:9" ht="42.75">
      <c r="A17" s="763" t="s">
        <v>694</v>
      </c>
      <c r="B17" s="715" t="s">
        <v>33</v>
      </c>
      <c r="C17" s="854"/>
      <c r="D17" s="854"/>
      <c r="E17" s="762"/>
      <c r="G17" s="906"/>
      <c r="I17" s="292"/>
    </row>
    <row r="18" spans="1:9" ht="30" customHeight="1">
      <c r="A18" s="763" t="s">
        <v>695</v>
      </c>
      <c r="B18" s="715" t="s">
        <v>34</v>
      </c>
      <c r="C18" s="764"/>
      <c r="D18" s="764"/>
      <c r="E18" s="762"/>
      <c r="G18" s="907"/>
      <c r="I18" s="292"/>
    </row>
    <row r="19" spans="1:9" ht="30" customHeight="1">
      <c r="A19" s="763" t="s">
        <v>696</v>
      </c>
      <c r="B19" s="715" t="s">
        <v>37</v>
      </c>
      <c r="C19" s="767"/>
      <c r="D19" s="767"/>
      <c r="E19" s="762"/>
      <c r="G19" s="905"/>
      <c r="I19" s="292"/>
    </row>
    <row r="20" spans="1:9" ht="30" customHeight="1">
      <c r="A20" s="731" t="s">
        <v>697</v>
      </c>
      <c r="B20" s="715" t="s">
        <v>41</v>
      </c>
      <c r="C20" s="855"/>
      <c r="D20" s="855"/>
      <c r="E20" s="762"/>
      <c r="I20" s="292"/>
    </row>
    <row r="21" spans="1:9" ht="30" customHeight="1">
      <c r="A21" s="731" t="s">
        <v>698</v>
      </c>
      <c r="B21" s="715" t="s">
        <v>42</v>
      </c>
      <c r="C21" s="761">
        <v>92650984</v>
      </c>
      <c r="D21" s="761">
        <v>135820105</v>
      </c>
      <c r="E21" s="762">
        <f t="shared" si="0"/>
        <v>46.593267698052728</v>
      </c>
      <c r="I21" s="292"/>
    </row>
    <row r="22" spans="1:9" ht="30" customHeight="1">
      <c r="A22" s="763" t="s">
        <v>699</v>
      </c>
      <c r="B22" s="715" t="s">
        <v>43</v>
      </c>
      <c r="C22" s="767"/>
      <c r="D22" s="767"/>
      <c r="E22" s="769"/>
    </row>
    <row r="23" spans="1:9" ht="40.5" customHeight="1">
      <c r="A23" s="763" t="s">
        <v>700</v>
      </c>
      <c r="B23" s="715" t="s">
        <v>44</v>
      </c>
      <c r="C23" s="767"/>
      <c r="D23" s="767"/>
      <c r="E23" s="769"/>
    </row>
    <row r="24" spans="1:9" ht="30" customHeight="1">
      <c r="A24" s="763" t="s">
        <v>701</v>
      </c>
      <c r="B24" s="715" t="s">
        <v>83</v>
      </c>
      <c r="C24" s="767"/>
      <c r="D24" s="767"/>
      <c r="E24" s="769"/>
    </row>
    <row r="25" spans="1:9" ht="30" customHeight="1">
      <c r="A25" s="763" t="s">
        <v>702</v>
      </c>
      <c r="B25" s="715" t="s">
        <v>160</v>
      </c>
      <c r="C25" s="767"/>
      <c r="D25" s="767"/>
      <c r="E25" s="769"/>
    </row>
    <row r="26" spans="1:9" ht="30" customHeight="1">
      <c r="A26" s="731" t="s">
        <v>703</v>
      </c>
      <c r="B26" s="772" t="s">
        <v>162</v>
      </c>
      <c r="C26" s="770"/>
      <c r="D26" s="770"/>
      <c r="E26" s="771"/>
    </row>
    <row r="27" spans="1:9" ht="30" customHeight="1">
      <c r="A27" s="731" t="s">
        <v>704</v>
      </c>
      <c r="B27" s="772" t="s">
        <v>164</v>
      </c>
      <c r="C27" s="761">
        <v>300000</v>
      </c>
      <c r="D27" s="761">
        <v>300000</v>
      </c>
      <c r="E27" s="773">
        <f>D27/C27*100-100</f>
        <v>0</v>
      </c>
    </row>
    <row r="28" spans="1:9" ht="30" customHeight="1">
      <c r="A28" s="731" t="s">
        <v>705</v>
      </c>
      <c r="B28" s="772" t="s">
        <v>167</v>
      </c>
      <c r="C28" s="761">
        <v>300000</v>
      </c>
      <c r="D28" s="761">
        <v>300000</v>
      </c>
      <c r="E28" s="768">
        <f>+E29+E30+E31+E32</f>
        <v>0</v>
      </c>
    </row>
    <row r="29" spans="1:9" ht="30" customHeight="1">
      <c r="A29" s="763" t="s">
        <v>706</v>
      </c>
      <c r="B29" s="715" t="s">
        <v>168</v>
      </c>
      <c r="C29" s="767"/>
      <c r="D29" s="767"/>
      <c r="E29" s="769"/>
    </row>
    <row r="30" spans="1:9" ht="30" customHeight="1">
      <c r="A30" s="763" t="s">
        <v>707</v>
      </c>
      <c r="B30" s="715" t="s">
        <v>169</v>
      </c>
      <c r="C30" s="767"/>
      <c r="D30" s="767"/>
      <c r="E30" s="769"/>
    </row>
    <row r="31" spans="1:9" ht="30" customHeight="1">
      <c r="A31" s="763" t="s">
        <v>708</v>
      </c>
      <c r="B31" s="715" t="s">
        <v>170</v>
      </c>
      <c r="C31" s="767"/>
      <c r="D31" s="767"/>
      <c r="E31" s="769"/>
    </row>
    <row r="32" spans="1:9" ht="30" customHeight="1">
      <c r="A32" s="763" t="s">
        <v>709</v>
      </c>
      <c r="B32" s="715" t="s">
        <v>173</v>
      </c>
      <c r="C32" s="764">
        <v>300000</v>
      </c>
      <c r="D32" s="764">
        <v>300000</v>
      </c>
      <c r="E32" s="765">
        <f>D32/C32*100-100</f>
        <v>0</v>
      </c>
    </row>
    <row r="33" spans="1:5" ht="30" customHeight="1">
      <c r="A33" s="731" t="s">
        <v>710</v>
      </c>
      <c r="B33" s="715" t="s">
        <v>189</v>
      </c>
      <c r="C33" s="770">
        <f>+C34+C35+C36+C37</f>
        <v>0</v>
      </c>
      <c r="D33" s="770">
        <f>+D34+D35+D36+D37</f>
        <v>0</v>
      </c>
      <c r="E33" s="771">
        <f>+E34+E35+E36+E37</f>
        <v>0</v>
      </c>
    </row>
    <row r="34" spans="1:5" ht="30" customHeight="1">
      <c r="A34" s="763" t="s">
        <v>711</v>
      </c>
      <c r="B34" s="715" t="s">
        <v>187</v>
      </c>
      <c r="C34" s="767"/>
      <c r="D34" s="767"/>
      <c r="E34" s="769"/>
    </row>
    <row r="35" spans="1:5" ht="30" customHeight="1">
      <c r="A35" s="763" t="s">
        <v>712</v>
      </c>
      <c r="B35" s="715" t="s">
        <v>190</v>
      </c>
      <c r="C35" s="767"/>
      <c r="D35" s="767"/>
      <c r="E35" s="769"/>
    </row>
    <row r="36" spans="1:5" ht="30" customHeight="1">
      <c r="A36" s="763" t="s">
        <v>713</v>
      </c>
      <c r="B36" s="715" t="s">
        <v>379</v>
      </c>
      <c r="C36" s="767"/>
      <c r="D36" s="767"/>
      <c r="E36" s="769"/>
    </row>
    <row r="37" spans="1:5" ht="30" customHeight="1">
      <c r="A37" s="763" t="s">
        <v>714</v>
      </c>
      <c r="B37" s="715" t="s">
        <v>380</v>
      </c>
      <c r="C37" s="767"/>
      <c r="D37" s="767"/>
      <c r="E37" s="769"/>
    </row>
    <row r="38" spans="1:5" ht="30" customHeight="1">
      <c r="A38" s="731" t="s">
        <v>715</v>
      </c>
      <c r="B38" s="715" t="s">
        <v>381</v>
      </c>
      <c r="C38" s="770"/>
      <c r="D38" s="770"/>
      <c r="E38" s="771"/>
    </row>
    <row r="39" spans="1:5" ht="30" customHeight="1" thickBot="1">
      <c r="A39" s="732" t="s">
        <v>716</v>
      </c>
      <c r="B39" s="719" t="s">
        <v>382</v>
      </c>
      <c r="C39" s="778"/>
      <c r="D39" s="778"/>
      <c r="E39" s="779"/>
    </row>
    <row r="40" spans="1:5" ht="44.25" customHeight="1" thickBot="1">
      <c r="A40" s="722" t="s">
        <v>717</v>
      </c>
      <c r="B40" s="723" t="s">
        <v>383</v>
      </c>
      <c r="C40" s="782">
        <f>C8+C9+C27+C39</f>
        <v>1678775100</v>
      </c>
      <c r="D40" s="782">
        <f>D8+D9+D27+D39</f>
        <v>1844832536</v>
      </c>
      <c r="E40" s="783">
        <f>D40/C40*100-100</f>
        <v>9.8915832144519982</v>
      </c>
    </row>
    <row r="41" spans="1:5" ht="30" customHeight="1">
      <c r="A41" s="730" t="s">
        <v>718</v>
      </c>
      <c r="B41" s="727" t="s">
        <v>384</v>
      </c>
      <c r="C41" s="780">
        <v>0</v>
      </c>
      <c r="D41" s="780">
        <v>0</v>
      </c>
      <c r="E41" s="781"/>
    </row>
    <row r="42" spans="1:5" ht="30" customHeight="1" thickBot="1">
      <c r="A42" s="732" t="s">
        <v>719</v>
      </c>
      <c r="B42" s="719" t="s">
        <v>385</v>
      </c>
      <c r="C42" s="778"/>
      <c r="D42" s="778"/>
      <c r="E42" s="775"/>
    </row>
    <row r="43" spans="1:5" ht="30" customHeight="1" thickBot="1">
      <c r="A43" s="722" t="s">
        <v>652</v>
      </c>
      <c r="B43" s="723" t="s">
        <v>386</v>
      </c>
      <c r="C43" s="782">
        <f>+C41+C42</f>
        <v>0</v>
      </c>
      <c r="D43" s="782">
        <f>+D41+D42</f>
        <v>0</v>
      </c>
      <c r="E43" s="783"/>
    </row>
    <row r="44" spans="1:5" ht="30" customHeight="1">
      <c r="A44" s="730" t="s">
        <v>720</v>
      </c>
      <c r="B44" s="727" t="s">
        <v>387</v>
      </c>
      <c r="C44" s="780"/>
      <c r="D44" s="780"/>
      <c r="E44" s="784"/>
    </row>
    <row r="45" spans="1:5" ht="30" customHeight="1">
      <c r="A45" s="731" t="s">
        <v>721</v>
      </c>
      <c r="B45" s="715" t="s">
        <v>388</v>
      </c>
      <c r="C45" s="767">
        <v>518795</v>
      </c>
      <c r="D45" s="767">
        <v>533645</v>
      </c>
      <c r="E45" s="774">
        <f t="shared" ref="E45:E55" si="1">D45/C45*100-100</f>
        <v>2.8624022976320163</v>
      </c>
    </row>
    <row r="46" spans="1:5" ht="30" customHeight="1">
      <c r="A46" s="731" t="s">
        <v>722</v>
      </c>
      <c r="B46" s="715" t="s">
        <v>389</v>
      </c>
      <c r="C46" s="767">
        <v>137797249</v>
      </c>
      <c r="D46" s="767">
        <v>554366636</v>
      </c>
      <c r="E46" s="774">
        <f t="shared" si="1"/>
        <v>302.30602571753809</v>
      </c>
    </row>
    <row r="47" spans="1:5" ht="30" customHeight="1" thickBot="1">
      <c r="A47" s="731" t="s">
        <v>723</v>
      </c>
      <c r="B47" s="715" t="s">
        <v>390</v>
      </c>
      <c r="C47" s="767"/>
      <c r="D47" s="767"/>
      <c r="E47" s="774"/>
    </row>
    <row r="48" spans="1:5" ht="30" customHeight="1" thickBot="1">
      <c r="A48" s="722" t="s">
        <v>660</v>
      </c>
      <c r="B48" s="723" t="s">
        <v>391</v>
      </c>
      <c r="C48" s="782">
        <f>SUM(C45:C47)</f>
        <v>138316044</v>
      </c>
      <c r="D48" s="782">
        <f>SUM(D45:D47)</f>
        <v>554900281</v>
      </c>
      <c r="E48" s="783">
        <f t="shared" si="1"/>
        <v>301.18287434536518</v>
      </c>
    </row>
    <row r="49" spans="1:5" ht="30" customHeight="1">
      <c r="A49" s="730" t="s">
        <v>724</v>
      </c>
      <c r="B49" s="727" t="s">
        <v>392</v>
      </c>
      <c r="C49" s="780">
        <v>39133111</v>
      </c>
      <c r="D49" s="780">
        <v>82698731</v>
      </c>
      <c r="E49" s="781">
        <f t="shared" si="1"/>
        <v>111.32674833851058</v>
      </c>
    </row>
    <row r="50" spans="1:5" ht="30" customHeight="1">
      <c r="A50" s="731" t="s">
        <v>725</v>
      </c>
      <c r="B50" s="715" t="s">
        <v>393</v>
      </c>
      <c r="C50" s="767"/>
      <c r="D50" s="767"/>
      <c r="E50" s="774">
        <v>0</v>
      </c>
    </row>
    <row r="51" spans="1:5" ht="30" customHeight="1" thickBot="1">
      <c r="A51" s="732" t="s">
        <v>726</v>
      </c>
      <c r="B51" s="719" t="s">
        <v>394</v>
      </c>
      <c r="C51" s="778">
        <v>336995</v>
      </c>
      <c r="D51" s="778">
        <v>370815</v>
      </c>
      <c r="E51" s="779">
        <f t="shared" si="1"/>
        <v>10.035757207080238</v>
      </c>
    </row>
    <row r="52" spans="1:5" ht="30" customHeight="1" thickBot="1">
      <c r="A52" s="722" t="s">
        <v>727</v>
      </c>
      <c r="B52" s="723" t="s">
        <v>395</v>
      </c>
      <c r="C52" s="785">
        <f>SUM(C49:C51)</f>
        <v>39470106</v>
      </c>
      <c r="D52" s="785">
        <f>SUM(D49:D51)</f>
        <v>83069546</v>
      </c>
      <c r="E52" s="783">
        <f t="shared" si="1"/>
        <v>110.46192781949964</v>
      </c>
    </row>
    <row r="53" spans="1:5" ht="30" customHeight="1" thickBot="1">
      <c r="A53" s="722" t="s">
        <v>665</v>
      </c>
      <c r="B53" s="786" t="s">
        <v>396</v>
      </c>
      <c r="C53" s="787">
        <v>408692</v>
      </c>
      <c r="D53" s="787">
        <v>46529</v>
      </c>
      <c r="E53" s="788">
        <f t="shared" si="1"/>
        <v>-88.615142943830563</v>
      </c>
    </row>
    <row r="54" spans="1:5" ht="30" customHeight="1" thickBot="1">
      <c r="A54" s="722" t="s">
        <v>666</v>
      </c>
      <c r="B54" s="786" t="s">
        <v>397</v>
      </c>
      <c r="C54" s="787"/>
      <c r="D54" s="787"/>
      <c r="E54" s="788">
        <v>0</v>
      </c>
    </row>
    <row r="55" spans="1:5" ht="30" customHeight="1" thickBot="1">
      <c r="A55" s="789" t="s">
        <v>667</v>
      </c>
      <c r="B55" s="790" t="s">
        <v>420</v>
      </c>
      <c r="C55" s="791">
        <f>C40+C43+C48+C52+C53+C54</f>
        <v>1856969942</v>
      </c>
      <c r="D55" s="791">
        <f>D40+D43+D48+D52+D53+D54</f>
        <v>2482848892</v>
      </c>
      <c r="E55" s="792">
        <f t="shared" si="1"/>
        <v>33.704312377071318</v>
      </c>
    </row>
    <row r="56" spans="1:5">
      <c r="A56" s="292"/>
      <c r="B56" s="292"/>
      <c r="C56" s="236"/>
      <c r="D56" s="236"/>
      <c r="E56" s="776"/>
    </row>
    <row r="57" spans="1:5">
      <c r="C57" s="777"/>
      <c r="D57" s="777"/>
    </row>
  </sheetData>
  <mergeCells count="7">
    <mergeCell ref="A1:E1"/>
    <mergeCell ref="C3:E3"/>
    <mergeCell ref="A4:A6"/>
    <mergeCell ref="B4:B6"/>
    <mergeCell ref="C4:C5"/>
    <mergeCell ref="D4:D5"/>
    <mergeCell ref="E4:E5"/>
  </mergeCells>
  <pageMargins left="0.7" right="0.7" top="0.75" bottom="0.75" header="0.3" footer="0.3"/>
  <pageSetup paperSize="9" scale="64" orientation="portrait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H159"/>
  <sheetViews>
    <sheetView topLeftCell="A160" workbookViewId="0">
      <selection activeCell="F96" sqref="F96"/>
    </sheetView>
  </sheetViews>
  <sheetFormatPr defaultRowHeight="15"/>
  <cols>
    <col min="1" max="1" width="6.28515625" customWidth="1"/>
    <col min="2" max="2" width="65.42578125" customWidth="1"/>
    <col min="3" max="3" width="15.85546875" style="292" customWidth="1"/>
    <col min="4" max="4" width="17.28515625" style="292" customWidth="1"/>
    <col min="5" max="5" width="17" style="292" customWidth="1"/>
    <col min="6" max="6" width="9.28515625" customWidth="1"/>
    <col min="7" max="7" width="11.28515625" bestFit="1" customWidth="1"/>
  </cols>
  <sheetData>
    <row r="1" spans="1:7" ht="15.75">
      <c r="A1" s="1314"/>
      <c r="B1" s="1314"/>
      <c r="C1" s="944"/>
      <c r="D1" s="944"/>
      <c r="E1" s="944"/>
      <c r="F1" s="944"/>
    </row>
    <row r="2" spans="1:7" ht="15.75">
      <c r="A2" s="1315" t="s">
        <v>873</v>
      </c>
      <c r="B2" s="1315"/>
      <c r="C2" s="1315"/>
      <c r="D2" s="1315"/>
      <c r="E2" s="1315"/>
      <c r="F2" s="1315"/>
    </row>
    <row r="3" spans="1:7" ht="15.75">
      <c r="A3" s="945"/>
      <c r="B3" s="945"/>
      <c r="C3" s="944"/>
      <c r="D3" s="944"/>
      <c r="E3" s="944"/>
      <c r="F3" s="944"/>
    </row>
    <row r="4" spans="1:7" s="62" customFormat="1" ht="15.75">
      <c r="A4" s="1316" t="s">
        <v>7</v>
      </c>
      <c r="B4" s="1316"/>
      <c r="C4" s="1316"/>
      <c r="D4" s="1316"/>
      <c r="E4" s="1316"/>
      <c r="F4" s="1316"/>
    </row>
    <row r="5" spans="1:7" s="62" customFormat="1" ht="15" customHeight="1">
      <c r="A5" s="946"/>
      <c r="B5" s="946"/>
      <c r="C5" s="947"/>
      <c r="D5" s="1323" t="s">
        <v>984</v>
      </c>
      <c r="E5" s="1323"/>
      <c r="F5" s="1323"/>
    </row>
    <row r="6" spans="1:7" s="62" customFormat="1" thickBot="1">
      <c r="A6" s="948"/>
      <c r="B6" s="948"/>
      <c r="C6" s="947"/>
      <c r="D6" s="947"/>
      <c r="E6" s="947"/>
      <c r="F6" s="947" t="s">
        <v>871</v>
      </c>
    </row>
    <row r="7" spans="1:7" s="62" customFormat="1" ht="32.25" thickBot="1">
      <c r="A7" s="949" t="s">
        <v>9</v>
      </c>
      <c r="B7" s="950" t="s">
        <v>10</v>
      </c>
      <c r="C7" s="951" t="s">
        <v>853</v>
      </c>
      <c r="D7" s="951" t="s">
        <v>854</v>
      </c>
      <c r="E7" s="951" t="s">
        <v>855</v>
      </c>
      <c r="F7" s="952" t="s">
        <v>561</v>
      </c>
    </row>
    <row r="8" spans="1:7" s="62" customFormat="1" ht="16.5" thickBot="1">
      <c r="A8" s="949">
        <v>1</v>
      </c>
      <c r="B8" s="950">
        <v>2</v>
      </c>
      <c r="C8" s="950">
        <v>3</v>
      </c>
      <c r="D8" s="950">
        <v>4</v>
      </c>
      <c r="E8" s="950">
        <v>5</v>
      </c>
      <c r="F8" s="952">
        <v>6</v>
      </c>
    </row>
    <row r="9" spans="1:7" s="62" customFormat="1" ht="16.5" thickBot="1">
      <c r="A9" s="1108" t="s">
        <v>0</v>
      </c>
      <c r="B9" s="954" t="s">
        <v>353</v>
      </c>
      <c r="C9" s="955">
        <f t="shared" ref="C9" si="0">C10+C27+C35+C47</f>
        <v>318373408</v>
      </c>
      <c r="D9" s="955">
        <f>D10+D27+D35+D47</f>
        <v>299114306</v>
      </c>
      <c r="E9" s="955">
        <f>E10+E27+E35+E47</f>
        <v>296544254</v>
      </c>
      <c r="F9" s="956">
        <f>E9/D9*100</f>
        <v>99.140779311304485</v>
      </c>
      <c r="G9" s="301"/>
    </row>
    <row r="10" spans="1:7" s="62" customFormat="1" ht="16.5" thickBot="1">
      <c r="A10" s="957" t="s">
        <v>3</v>
      </c>
      <c r="B10" s="958" t="s">
        <v>437</v>
      </c>
      <c r="C10" s="959">
        <f t="shared" ref="C10" si="1">SUM(C11:C19)</f>
        <v>172746208</v>
      </c>
      <c r="D10" s="959">
        <f t="shared" ref="D10:E10" si="2">SUM(D11:D19)</f>
        <v>184375008</v>
      </c>
      <c r="E10" s="959">
        <f t="shared" si="2"/>
        <v>184375008</v>
      </c>
      <c r="F10" s="960">
        <f>E10/D10*100</f>
        <v>100</v>
      </c>
      <c r="G10" s="301"/>
    </row>
    <row r="11" spans="1:7" s="62" customFormat="1" ht="15.75">
      <c r="A11" s="961" t="s">
        <v>438</v>
      </c>
      <c r="B11" s="962" t="s">
        <v>226</v>
      </c>
      <c r="C11" s="1109">
        <f>'9.1'!C12</f>
        <v>70524231</v>
      </c>
      <c r="D11" s="1109">
        <f>'9.1'!D12</f>
        <v>70575349</v>
      </c>
      <c r="E11" s="1109">
        <f>'9.1'!E12</f>
        <v>70575349</v>
      </c>
      <c r="F11" s="964">
        <f>E11/D11*100</f>
        <v>100</v>
      </c>
      <c r="G11" s="301"/>
    </row>
    <row r="12" spans="1:7" s="62" customFormat="1" ht="15.75">
      <c r="A12" s="965" t="s">
        <v>439</v>
      </c>
      <c r="B12" s="966" t="s">
        <v>480</v>
      </c>
      <c r="C12" s="967">
        <f>'9.1'!C13</f>
        <v>42489600</v>
      </c>
      <c r="D12" s="967">
        <f>'9.1'!D13</f>
        <v>47415133</v>
      </c>
      <c r="E12" s="967">
        <f>'9.1'!E13</f>
        <v>47415133</v>
      </c>
      <c r="F12" s="968">
        <f>E12/D12*100</f>
        <v>100</v>
      </c>
      <c r="G12" s="301"/>
    </row>
    <row r="13" spans="1:7" s="62" customFormat="1" ht="15.75">
      <c r="A13" s="965" t="s">
        <v>440</v>
      </c>
      <c r="B13" s="966" t="s">
        <v>6</v>
      </c>
      <c r="C13" s="967">
        <f>'9.1'!C14</f>
        <v>43621357</v>
      </c>
      <c r="D13" s="967">
        <f>'9.1'!D14</f>
        <v>43532923</v>
      </c>
      <c r="E13" s="967">
        <f>'9.1'!E14</f>
        <v>43532923</v>
      </c>
      <c r="F13" s="968">
        <f t="shared" ref="F13:F15" si="3">E13/D13*100</f>
        <v>100</v>
      </c>
      <c r="G13" s="301"/>
    </row>
    <row r="14" spans="1:7" s="62" customFormat="1" ht="15.75">
      <c r="A14" s="965" t="s">
        <v>441</v>
      </c>
      <c r="B14" s="966" t="s">
        <v>46</v>
      </c>
      <c r="C14" s="967">
        <f>'9.1'!C15</f>
        <v>2858020</v>
      </c>
      <c r="D14" s="967">
        <f>'9.1'!D15</f>
        <v>3024938</v>
      </c>
      <c r="E14" s="967">
        <f>'9.1'!E15</f>
        <v>3024938</v>
      </c>
      <c r="F14" s="968">
        <f t="shared" si="3"/>
        <v>100</v>
      </c>
      <c r="G14" s="301"/>
    </row>
    <row r="15" spans="1:7" s="62" customFormat="1" ht="15.75">
      <c r="A15" s="965" t="s">
        <v>442</v>
      </c>
      <c r="B15" s="966" t="s">
        <v>48</v>
      </c>
      <c r="C15" s="967">
        <f>'9.1'!C16</f>
        <v>0</v>
      </c>
      <c r="D15" s="967">
        <f>'9.1'!D16</f>
        <v>3259582</v>
      </c>
      <c r="E15" s="967">
        <f>'9.1'!E16</f>
        <v>3259582</v>
      </c>
      <c r="F15" s="968">
        <f t="shared" si="3"/>
        <v>100</v>
      </c>
      <c r="G15" s="301"/>
    </row>
    <row r="16" spans="1:7" s="62" customFormat="1" ht="15.75">
      <c r="A16" s="965" t="s">
        <v>470</v>
      </c>
      <c r="B16" s="969" t="s">
        <v>554</v>
      </c>
      <c r="C16" s="967">
        <f>'9.1'!C17</f>
        <v>0</v>
      </c>
      <c r="D16" s="967">
        <f>'9.1'!D17</f>
        <v>0</v>
      </c>
      <c r="E16" s="967">
        <f>'9.1'!E17</f>
        <v>0</v>
      </c>
      <c r="F16" s="968">
        <v>0</v>
      </c>
      <c r="G16" s="301"/>
    </row>
    <row r="17" spans="1:7" s="62" customFormat="1" ht="15.75">
      <c r="A17" s="961" t="s">
        <v>475</v>
      </c>
      <c r="B17" s="970" t="s">
        <v>51</v>
      </c>
      <c r="C17" s="967">
        <f>'9.1'!C18</f>
        <v>0</v>
      </c>
      <c r="D17" s="967">
        <f>'9.1'!D18</f>
        <v>0</v>
      </c>
      <c r="E17" s="967">
        <f>'9.1'!E18</f>
        <v>0</v>
      </c>
      <c r="F17" s="968">
        <v>0</v>
      </c>
      <c r="G17" s="301"/>
    </row>
    <row r="18" spans="1:7" s="62" customFormat="1" ht="15.75">
      <c r="A18" s="972" t="s">
        <v>477</v>
      </c>
      <c r="B18" s="973" t="s">
        <v>314</v>
      </c>
      <c r="C18" s="967">
        <f>'9.1'!C19</f>
        <v>0</v>
      </c>
      <c r="D18" s="967">
        <f>'9.1'!D19</f>
        <v>0</v>
      </c>
      <c r="E18" s="967">
        <f>'9.1'!E19</f>
        <v>0</v>
      </c>
      <c r="F18" s="968"/>
      <c r="G18" s="301"/>
    </row>
    <row r="19" spans="1:7" s="62" customFormat="1" ht="15.75">
      <c r="A19" s="972" t="s">
        <v>482</v>
      </c>
      <c r="B19" s="973" t="s">
        <v>315</v>
      </c>
      <c r="C19" s="967">
        <f>'9.1'!C20</f>
        <v>13253000</v>
      </c>
      <c r="D19" s="967">
        <f>SUM(D20:D26)</f>
        <v>16567083</v>
      </c>
      <c r="E19" s="967">
        <f>SUM(E20:E26)</f>
        <v>16567083</v>
      </c>
      <c r="F19" s="968"/>
      <c r="G19" s="301"/>
    </row>
    <row r="20" spans="1:7" s="62" customFormat="1" ht="31.5">
      <c r="A20" s="965" t="s">
        <v>483</v>
      </c>
      <c r="B20" s="975" t="s">
        <v>316</v>
      </c>
      <c r="C20" s="967">
        <f>'9.1'!C21</f>
        <v>0</v>
      </c>
      <c r="D20" s="967">
        <f>'9.1'!D21</f>
        <v>0</v>
      </c>
      <c r="E20" s="967">
        <f>'9.1'!E21</f>
        <v>0</v>
      </c>
      <c r="F20" s="968"/>
      <c r="G20" s="301"/>
    </row>
    <row r="21" spans="1:7" s="62" customFormat="1" ht="31.5">
      <c r="A21" s="976" t="s">
        <v>484</v>
      </c>
      <c r="B21" s="977" t="s">
        <v>435</v>
      </c>
      <c r="C21" s="967">
        <f>'9.1'!C22</f>
        <v>0</v>
      </c>
      <c r="D21" s="967">
        <f>'9.1'!D22</f>
        <v>9374800</v>
      </c>
      <c r="E21" s="967">
        <f>'9.1'!E22</f>
        <v>9374800</v>
      </c>
      <c r="F21" s="968"/>
      <c r="G21" s="301"/>
    </row>
    <row r="22" spans="1:7" s="62" customFormat="1" ht="31.5">
      <c r="A22" s="961" t="s">
        <v>485</v>
      </c>
      <c r="B22" s="977" t="s">
        <v>479</v>
      </c>
      <c r="C22" s="967">
        <f>'9.1'!C23</f>
        <v>0</v>
      </c>
      <c r="D22" s="967">
        <f>'9.1'!D23</f>
        <v>3048948</v>
      </c>
      <c r="E22" s="967">
        <f>'9.1'!E23</f>
        <v>3048948</v>
      </c>
      <c r="F22" s="968"/>
      <c r="G22" s="301"/>
    </row>
    <row r="23" spans="1:7" s="62" customFormat="1" ht="31.5">
      <c r="A23" s="972" t="s">
        <v>486</v>
      </c>
      <c r="B23" s="977" t="s">
        <v>476</v>
      </c>
      <c r="C23" s="967">
        <f>'9.1'!C24</f>
        <v>0</v>
      </c>
      <c r="D23" s="967">
        <f>'9.1'!D24</f>
        <v>0</v>
      </c>
      <c r="E23" s="967">
        <f>'9.1'!E24</f>
        <v>0</v>
      </c>
      <c r="F23" s="968"/>
      <c r="G23" s="301"/>
    </row>
    <row r="24" spans="1:7" s="62" customFormat="1" ht="31.5">
      <c r="A24" s="972" t="s">
        <v>487</v>
      </c>
      <c r="B24" s="977" t="s">
        <v>478</v>
      </c>
      <c r="C24" s="967">
        <f>'9.1'!C25</f>
        <v>0</v>
      </c>
      <c r="D24" s="967">
        <f>'9.1'!D25</f>
        <v>0</v>
      </c>
      <c r="E24" s="967">
        <f>'9.1'!E25</f>
        <v>0</v>
      </c>
      <c r="F24" s="968"/>
      <c r="G24" s="301"/>
    </row>
    <row r="25" spans="1:7" s="62" customFormat="1" ht="31.5">
      <c r="A25" s="972" t="s">
        <v>488</v>
      </c>
      <c r="B25" s="977" t="s">
        <v>489</v>
      </c>
      <c r="C25" s="967">
        <f>'9.1'!C26</f>
        <v>0</v>
      </c>
      <c r="D25" s="967">
        <v>4143335</v>
      </c>
      <c r="E25" s="967">
        <v>4143335</v>
      </c>
      <c r="F25" s="968"/>
      <c r="G25" s="301"/>
    </row>
    <row r="26" spans="1:7" s="62" customFormat="1" ht="32.25" thickBot="1">
      <c r="A26" s="972" t="s">
        <v>490</v>
      </c>
      <c r="B26" s="977" t="s">
        <v>491</v>
      </c>
      <c r="C26" s="1110">
        <f>'9.1'!C27</f>
        <v>0</v>
      </c>
      <c r="D26" s="1110">
        <f>'9.1'!D27</f>
        <v>0</v>
      </c>
      <c r="E26" s="1110">
        <f>'9.1'!E27</f>
        <v>0</v>
      </c>
      <c r="F26" s="968"/>
      <c r="G26" s="301"/>
    </row>
    <row r="27" spans="1:7" s="62" customFormat="1" ht="16.5" thickBot="1">
      <c r="A27" s="957" t="s">
        <v>4</v>
      </c>
      <c r="B27" s="982" t="s">
        <v>152</v>
      </c>
      <c r="C27" s="959">
        <f>'9.1'!C28</f>
        <v>60636296</v>
      </c>
      <c r="D27" s="959">
        <f>SUM(D28,D31,D32,D33,D34)</f>
        <v>60656296</v>
      </c>
      <c r="E27" s="959">
        <f>SUM(E28,E31,E32,E33,E34)</f>
        <v>60420091</v>
      </c>
      <c r="F27" s="984">
        <f>E27/D27*100</f>
        <v>99.610584530252225</v>
      </c>
      <c r="G27" s="301"/>
    </row>
    <row r="28" spans="1:7" s="62" customFormat="1" ht="31.5">
      <c r="A28" s="1070" t="s">
        <v>498</v>
      </c>
      <c r="B28" s="970" t="s">
        <v>60</v>
      </c>
      <c r="C28" s="1109">
        <f>'9.1'!C29</f>
        <v>52281187</v>
      </c>
      <c r="D28" s="1109">
        <f>'9.1'!D29</f>
        <v>52281187</v>
      </c>
      <c r="E28" s="1109">
        <f>'9.1'!E29</f>
        <v>50947578</v>
      </c>
      <c r="F28" s="988">
        <f>E28/D28*100</f>
        <v>97.449160823376104</v>
      </c>
      <c r="G28" s="301"/>
    </row>
    <row r="29" spans="1:7" s="62" customFormat="1" ht="31.5">
      <c r="A29" s="989" t="s">
        <v>499</v>
      </c>
      <c r="B29" s="973" t="s">
        <v>61</v>
      </c>
      <c r="C29" s="967">
        <f>'9.1'!C30</f>
        <v>1823137</v>
      </c>
      <c r="D29" s="967">
        <f>'9.1'!D30</f>
        <v>1823137</v>
      </c>
      <c r="E29" s="967">
        <f>'9.1'!E30</f>
        <v>1868036</v>
      </c>
      <c r="F29" s="991">
        <f>E29/D29*100</f>
        <v>102.46273319010035</v>
      </c>
      <c r="G29" s="301"/>
    </row>
    <row r="30" spans="1:7" s="62" customFormat="1" ht="31.5">
      <c r="A30" s="989" t="s">
        <v>500</v>
      </c>
      <c r="B30" s="973" t="s">
        <v>62</v>
      </c>
      <c r="C30" s="967">
        <f>'9.1'!C31</f>
        <v>50458050</v>
      </c>
      <c r="D30" s="967">
        <f>'9.1'!D31</f>
        <v>50458050</v>
      </c>
      <c r="E30" s="967">
        <f>'9.1'!E31</f>
        <v>49079542</v>
      </c>
      <c r="F30" s="991">
        <f t="shared" ref="F30:F34" si="4">E30/D30*100</f>
        <v>97.268011744409463</v>
      </c>
      <c r="G30" s="301"/>
    </row>
    <row r="31" spans="1:7" s="62" customFormat="1" ht="31.5">
      <c r="A31" s="989" t="s">
        <v>501</v>
      </c>
      <c r="B31" s="973" t="s">
        <v>63</v>
      </c>
      <c r="C31" s="967">
        <f>'9.1'!C32</f>
        <v>6313570</v>
      </c>
      <c r="D31" s="967">
        <f>'9.1'!D32</f>
        <v>6313570</v>
      </c>
      <c r="E31" s="967">
        <f>'9.1'!E32</f>
        <v>6924344</v>
      </c>
      <c r="F31" s="991">
        <f t="shared" si="4"/>
        <v>109.67398793392644</v>
      </c>
      <c r="G31" s="301"/>
    </row>
    <row r="32" spans="1:7" s="62" customFormat="1" ht="31.5">
      <c r="A32" s="989" t="s">
        <v>502</v>
      </c>
      <c r="B32" s="973" t="s">
        <v>64</v>
      </c>
      <c r="C32" s="967">
        <f>'9.1'!C33</f>
        <v>0</v>
      </c>
      <c r="D32" s="967">
        <f>'9.1'!D33</f>
        <v>0</v>
      </c>
      <c r="E32" s="967">
        <f>'9.1'!E33</f>
        <v>0</v>
      </c>
      <c r="F32" s="991" t="e">
        <f t="shared" si="4"/>
        <v>#DIV/0!</v>
      </c>
      <c r="G32" s="301"/>
    </row>
    <row r="33" spans="1:7" s="62" customFormat="1" ht="31.5">
      <c r="A33" s="989" t="s">
        <v>503</v>
      </c>
      <c r="B33" s="992" t="s">
        <v>425</v>
      </c>
      <c r="C33" s="967">
        <f>'9.1'!C34</f>
        <v>0</v>
      </c>
      <c r="D33" s="967">
        <f>'9.1'!D34</f>
        <v>0</v>
      </c>
      <c r="E33" s="967">
        <f>'9.1'!E34</f>
        <v>0</v>
      </c>
      <c r="F33" s="991"/>
      <c r="G33" s="301"/>
    </row>
    <row r="34" spans="1:7" s="62" customFormat="1" ht="32.25" thickBot="1">
      <c r="A34" s="993" t="s">
        <v>504</v>
      </c>
      <c r="B34" s="994" t="s">
        <v>65</v>
      </c>
      <c r="C34" s="967">
        <f>'9.1'!C35</f>
        <v>2041539</v>
      </c>
      <c r="D34" s="967">
        <v>2061539</v>
      </c>
      <c r="E34" s="967">
        <v>2548169</v>
      </c>
      <c r="F34" s="991">
        <f t="shared" si="4"/>
        <v>123.60518040163197</v>
      </c>
      <c r="G34" s="301"/>
    </row>
    <row r="35" spans="1:7" s="62" customFormat="1" ht="16.5" thickBot="1">
      <c r="A35" s="957" t="s">
        <v>5</v>
      </c>
      <c r="B35" s="982" t="s">
        <v>353</v>
      </c>
      <c r="C35" s="983">
        <f t="shared" ref="C35:E35" si="5">SUM(C36:C46)</f>
        <v>84990904</v>
      </c>
      <c r="D35" s="983">
        <f t="shared" si="5"/>
        <v>54012537</v>
      </c>
      <c r="E35" s="983">
        <f t="shared" si="5"/>
        <v>51678690</v>
      </c>
      <c r="F35" s="984">
        <f>E35/D35*100</f>
        <v>95.679064288352166</v>
      </c>
      <c r="G35" s="301"/>
    </row>
    <row r="36" spans="1:7" s="62" customFormat="1" ht="15.75">
      <c r="A36" s="976" t="s">
        <v>443</v>
      </c>
      <c r="B36" s="970" t="s">
        <v>66</v>
      </c>
      <c r="C36" s="971">
        <v>0</v>
      </c>
      <c r="D36" s="971">
        <v>0</v>
      </c>
      <c r="E36" s="971">
        <v>0</v>
      </c>
      <c r="F36" s="995">
        <v>0</v>
      </c>
      <c r="G36" s="301"/>
    </row>
    <row r="37" spans="1:7" s="62" customFormat="1" ht="15.75">
      <c r="A37" s="976" t="s">
        <v>444</v>
      </c>
      <c r="B37" s="973" t="s">
        <v>67</v>
      </c>
      <c r="C37" s="967">
        <v>63261513</v>
      </c>
      <c r="D37" s="967">
        <v>37842039</v>
      </c>
      <c r="E37" s="967">
        <v>34978074</v>
      </c>
      <c r="F37" s="996">
        <f>E37/D37*100</f>
        <v>92.43178994662523</v>
      </c>
      <c r="G37" s="301"/>
    </row>
    <row r="38" spans="1:7" s="62" customFormat="1" ht="15.75">
      <c r="A38" s="976" t="s">
        <v>445</v>
      </c>
      <c r="B38" s="973" t="s">
        <v>227</v>
      </c>
      <c r="C38" s="967">
        <f>'9.1'!C39</f>
        <v>506541</v>
      </c>
      <c r="D38" s="967">
        <v>507676</v>
      </c>
      <c r="E38" s="967">
        <v>914318</v>
      </c>
      <c r="F38" s="996">
        <f t="shared" ref="F38:F41" si="6">E38/D38*100</f>
        <v>180.09872438326806</v>
      </c>
      <c r="G38" s="301"/>
    </row>
    <row r="39" spans="1:7" s="62" customFormat="1" ht="15.75">
      <c r="A39" s="976" t="s">
        <v>446</v>
      </c>
      <c r="B39" s="973" t="s">
        <v>69</v>
      </c>
      <c r="C39" s="967">
        <f>'9.1'!C40</f>
        <v>0</v>
      </c>
      <c r="D39" s="967">
        <f>'9.1'!D40</f>
        <v>282131</v>
      </c>
      <c r="E39" s="967">
        <f>'9.1'!E40</f>
        <v>274011</v>
      </c>
      <c r="F39" s="996">
        <f t="shared" si="6"/>
        <v>97.12190436357578</v>
      </c>
      <c r="G39" s="301"/>
    </row>
    <row r="40" spans="1:7" s="62" customFormat="1" ht="15.75">
      <c r="A40" s="976" t="s">
        <v>447</v>
      </c>
      <c r="B40" s="973" t="s">
        <v>14</v>
      </c>
      <c r="C40" s="967">
        <f>'9.1'!C41</f>
        <v>3281477</v>
      </c>
      <c r="D40" s="967">
        <v>3865604</v>
      </c>
      <c r="E40" s="967">
        <v>3865604</v>
      </c>
      <c r="F40" s="996">
        <f t="shared" si="6"/>
        <v>100</v>
      </c>
      <c r="G40" s="301"/>
    </row>
    <row r="41" spans="1:7" s="62" customFormat="1" ht="15.75">
      <c r="A41" s="976" t="s">
        <v>448</v>
      </c>
      <c r="B41" s="973" t="s">
        <v>16</v>
      </c>
      <c r="C41" s="967">
        <v>17941373</v>
      </c>
      <c r="D41" s="967">
        <v>11071049</v>
      </c>
      <c r="E41" s="967">
        <v>10943378</v>
      </c>
      <c r="F41" s="996">
        <f t="shared" si="6"/>
        <v>98.846803044589535</v>
      </c>
      <c r="G41" s="301"/>
    </row>
    <row r="42" spans="1:7" s="62" customFormat="1" ht="15.75">
      <c r="A42" s="976" t="s">
        <v>449</v>
      </c>
      <c r="B42" s="973" t="s">
        <v>313</v>
      </c>
      <c r="C42" s="967">
        <f>'9.1'!C43</f>
        <v>0</v>
      </c>
      <c r="D42" s="967">
        <f>'9.1'!D43</f>
        <v>0</v>
      </c>
      <c r="E42" s="967">
        <f>'9.1'!E43</f>
        <v>0</v>
      </c>
      <c r="F42" s="996">
        <v>0</v>
      </c>
      <c r="G42" s="301"/>
    </row>
    <row r="43" spans="1:7" s="62" customFormat="1" ht="15.75">
      <c r="A43" s="976" t="s">
        <v>450</v>
      </c>
      <c r="B43" s="973" t="s">
        <v>228</v>
      </c>
      <c r="C43" s="967">
        <f>'9.1'!C44</f>
        <v>0</v>
      </c>
      <c r="D43" s="967">
        <v>1101</v>
      </c>
      <c r="E43" s="967">
        <v>1101</v>
      </c>
      <c r="F43" s="996"/>
      <c r="G43" s="301"/>
    </row>
    <row r="44" spans="1:7" s="62" customFormat="1" ht="31.5">
      <c r="A44" s="976" t="s">
        <v>451</v>
      </c>
      <c r="B44" s="973" t="s">
        <v>70</v>
      </c>
      <c r="C44" s="967">
        <f>'9.1'!C45</f>
        <v>0</v>
      </c>
      <c r="D44" s="967">
        <f>'9.1'!D45</f>
        <v>0</v>
      </c>
      <c r="E44" s="967">
        <f>'9.1'!E45</f>
        <v>0</v>
      </c>
      <c r="F44" s="996">
        <v>0</v>
      </c>
      <c r="G44" s="301"/>
    </row>
    <row r="45" spans="1:7" s="62" customFormat="1" ht="31.5">
      <c r="A45" s="976" t="s">
        <v>452</v>
      </c>
      <c r="B45" s="975" t="s">
        <v>555</v>
      </c>
      <c r="C45" s="967">
        <f>'9.1'!C46</f>
        <v>0</v>
      </c>
      <c r="D45" s="967">
        <f>'9.1'!D46</f>
        <v>112627</v>
      </c>
      <c r="E45" s="967">
        <f>'9.1'!E46</f>
        <v>112627</v>
      </c>
      <c r="F45" s="996">
        <v>0</v>
      </c>
      <c r="G45" s="301"/>
    </row>
    <row r="46" spans="1:7" s="62" customFormat="1" ht="32.25" thickBot="1">
      <c r="A46" s="976" t="s">
        <v>556</v>
      </c>
      <c r="B46" s="975" t="s">
        <v>19</v>
      </c>
      <c r="C46" s="967">
        <f>'9.1'!C47</f>
        <v>0</v>
      </c>
      <c r="D46" s="967">
        <v>330310</v>
      </c>
      <c r="E46" s="967">
        <v>589577</v>
      </c>
      <c r="F46" s="996">
        <v>0</v>
      </c>
      <c r="G46" s="301"/>
    </row>
    <row r="47" spans="1:7" s="62" customFormat="1" ht="16.5" thickBot="1">
      <c r="A47" s="957" t="s">
        <v>45</v>
      </c>
      <c r="B47" s="982" t="s">
        <v>27</v>
      </c>
      <c r="C47" s="983">
        <f t="shared" ref="C47:E47" si="7">C48+C49</f>
        <v>0</v>
      </c>
      <c r="D47" s="983">
        <f t="shared" si="7"/>
        <v>70465</v>
      </c>
      <c r="E47" s="983">
        <f t="shared" si="7"/>
        <v>70465</v>
      </c>
      <c r="F47" s="984"/>
      <c r="G47" s="301"/>
    </row>
    <row r="48" spans="1:7" s="62" customFormat="1" ht="15.75">
      <c r="A48" s="997" t="s">
        <v>505</v>
      </c>
      <c r="B48" s="998" t="s">
        <v>52</v>
      </c>
      <c r="C48" s="967">
        <f>'9.1'!C49</f>
        <v>0</v>
      </c>
      <c r="D48" s="967">
        <v>70465</v>
      </c>
      <c r="E48" s="967">
        <v>70465</v>
      </c>
      <c r="F48" s="1000"/>
      <c r="G48" s="301"/>
    </row>
    <row r="49" spans="1:7" s="62" customFormat="1" ht="16.5" thickBot="1">
      <c r="A49" s="979" t="s">
        <v>506</v>
      </c>
      <c r="B49" s="994" t="s">
        <v>78</v>
      </c>
      <c r="C49" s="967">
        <f>'9.1'!C50</f>
        <v>0</v>
      </c>
      <c r="D49" s="967">
        <f>'9.1'!D50</f>
        <v>0</v>
      </c>
      <c r="E49" s="967">
        <f>'9.1'!E50</f>
        <v>0</v>
      </c>
      <c r="F49" s="1001">
        <v>0</v>
      </c>
      <c r="G49" s="301"/>
    </row>
    <row r="50" spans="1:7" s="62" customFormat="1" ht="16.5" thickBot="1">
      <c r="A50" s="1002" t="s">
        <v>1</v>
      </c>
      <c r="B50" s="1003" t="s">
        <v>436</v>
      </c>
      <c r="C50" s="1004">
        <f t="shared" ref="C50:E50" si="8">C51+C60+C65</f>
        <v>190008907</v>
      </c>
      <c r="D50" s="1004">
        <f t="shared" si="8"/>
        <v>619120887</v>
      </c>
      <c r="E50" s="1004">
        <f t="shared" si="8"/>
        <v>619490887</v>
      </c>
      <c r="F50" s="1005">
        <f t="shared" ref="F50:F52" si="9">E50/D50*100</f>
        <v>100.05976215756391</v>
      </c>
      <c r="G50" s="301"/>
    </row>
    <row r="51" spans="1:7" s="62" customFormat="1" ht="16.5" thickBot="1">
      <c r="A51" s="957" t="s">
        <v>50</v>
      </c>
      <c r="B51" s="982" t="s">
        <v>466</v>
      </c>
      <c r="C51" s="983">
        <f t="shared" ref="C51" si="10">SUM(C52:C55)</f>
        <v>190008907</v>
      </c>
      <c r="D51" s="983">
        <f t="shared" ref="D51:E51" si="11">SUM(D52:D55)</f>
        <v>617304298</v>
      </c>
      <c r="E51" s="983">
        <f t="shared" si="11"/>
        <v>617304298</v>
      </c>
      <c r="F51" s="1006">
        <f t="shared" si="9"/>
        <v>100</v>
      </c>
      <c r="G51" s="301"/>
    </row>
    <row r="52" spans="1:7" s="62" customFormat="1" ht="15.75">
      <c r="A52" s="961" t="s">
        <v>492</v>
      </c>
      <c r="B52" s="1007" t="s">
        <v>58</v>
      </c>
      <c r="C52" s="1008">
        <f>'9.1'!C53</f>
        <v>15000000</v>
      </c>
      <c r="D52" s="1008">
        <f>'9.1'!D53</f>
        <v>36408947</v>
      </c>
      <c r="E52" s="1008">
        <f>'9.1'!E53</f>
        <v>36408947</v>
      </c>
      <c r="F52" s="1009">
        <f t="shared" si="9"/>
        <v>100</v>
      </c>
      <c r="G52" s="301"/>
    </row>
    <row r="53" spans="1:7" s="62" customFormat="1" ht="31.5">
      <c r="A53" s="965" t="s">
        <v>454</v>
      </c>
      <c r="B53" s="973" t="s">
        <v>493</v>
      </c>
      <c r="C53" s="974">
        <f>'9.1'!C54</f>
        <v>0</v>
      </c>
      <c r="D53" s="974">
        <f>'9.1'!D54</f>
        <v>0</v>
      </c>
      <c r="E53" s="974">
        <f>'9.1'!E54</f>
        <v>0</v>
      </c>
      <c r="F53" s="996">
        <v>0</v>
      </c>
      <c r="G53" s="301"/>
    </row>
    <row r="54" spans="1:7" s="62" customFormat="1" ht="31.5">
      <c r="A54" s="965" t="s">
        <v>455</v>
      </c>
      <c r="B54" s="973" t="s">
        <v>59</v>
      </c>
      <c r="C54" s="974">
        <f>'9.1'!C55</f>
        <v>0</v>
      </c>
      <c r="D54" s="974">
        <f>'9.1'!D55</f>
        <v>0</v>
      </c>
      <c r="E54" s="974">
        <f>'9.1'!E55</f>
        <v>0</v>
      </c>
      <c r="F54" s="996"/>
      <c r="G54" s="301"/>
    </row>
    <row r="55" spans="1:7" s="62" customFormat="1" ht="31.5">
      <c r="A55" s="965" t="s">
        <v>472</v>
      </c>
      <c r="B55" s="973" t="s">
        <v>317</v>
      </c>
      <c r="C55" s="974">
        <f>'9.1'!C56</f>
        <v>175008907</v>
      </c>
      <c r="D55" s="974">
        <f>'9.1'!D56</f>
        <v>580895351</v>
      </c>
      <c r="E55" s="974">
        <f>'9.1'!E56</f>
        <v>580895351</v>
      </c>
      <c r="F55" s="996">
        <f t="shared" ref="F55" si="12">E55/D55*100</f>
        <v>100</v>
      </c>
      <c r="G55" s="301"/>
    </row>
    <row r="56" spans="1:7" s="62" customFormat="1" ht="15.75">
      <c r="A56" s="972" t="s">
        <v>494</v>
      </c>
      <c r="B56" s="1010" t="s">
        <v>318</v>
      </c>
      <c r="C56" s="974">
        <f>'9.1'!C57</f>
        <v>175008907</v>
      </c>
      <c r="D56" s="974">
        <f>'9.1'!D57</f>
        <v>0</v>
      </c>
      <c r="E56" s="974">
        <f>'9.1'!E57</f>
        <v>0</v>
      </c>
      <c r="F56" s="996">
        <v>0</v>
      </c>
      <c r="G56" s="301"/>
    </row>
    <row r="57" spans="1:7" s="62" customFormat="1" ht="15.75">
      <c r="A57" s="972" t="s">
        <v>496</v>
      </c>
      <c r="B57" s="977" t="s">
        <v>479</v>
      </c>
      <c r="C57" s="974">
        <f>'9.1'!C58</f>
        <v>0</v>
      </c>
      <c r="D57" s="974">
        <f>'9.1'!D58</f>
        <v>0</v>
      </c>
      <c r="E57" s="974">
        <f>'9.1'!E58</f>
        <v>0</v>
      </c>
      <c r="F57" s="996">
        <v>0</v>
      </c>
      <c r="G57" s="301"/>
    </row>
    <row r="58" spans="1:7" s="62" customFormat="1" ht="15.75">
      <c r="A58" s="972" t="s">
        <v>552</v>
      </c>
      <c r="B58" s="977" t="s">
        <v>495</v>
      </c>
      <c r="C58" s="974">
        <f>'9.1'!C59</f>
        <v>0</v>
      </c>
      <c r="D58" s="974">
        <f>'9.1'!D59</f>
        <v>0</v>
      </c>
      <c r="E58" s="974">
        <f>'9.1'!E59</f>
        <v>0</v>
      </c>
      <c r="F58" s="996">
        <v>0</v>
      </c>
      <c r="G58" s="301"/>
    </row>
    <row r="59" spans="1:7" s="62" customFormat="1" ht="16.5" thickBot="1">
      <c r="A59" s="979" t="s">
        <v>553</v>
      </c>
      <c r="B59" s="980" t="s">
        <v>497</v>
      </c>
      <c r="C59" s="1008">
        <f>'9.1'!C60</f>
        <v>0</v>
      </c>
      <c r="D59" s="1008">
        <f>'9.1'!D60</f>
        <v>0</v>
      </c>
      <c r="E59" s="1008">
        <f>'9.1'!E60</f>
        <v>0</v>
      </c>
      <c r="F59" s="996"/>
      <c r="G59" s="301"/>
    </row>
    <row r="60" spans="1:7" s="62" customFormat="1" ht="16.5" thickBot="1">
      <c r="A60" s="957" t="s">
        <v>54</v>
      </c>
      <c r="B60" s="1011" t="s">
        <v>436</v>
      </c>
      <c r="C60" s="1012">
        <f t="shared" ref="C60" si="13">SUM(C61:C63)</f>
        <v>0</v>
      </c>
      <c r="D60" s="1012">
        <f>SUM(D61:D64)</f>
        <v>1816589</v>
      </c>
      <c r="E60" s="1012">
        <f>SUM(E61:E64)</f>
        <v>1816589</v>
      </c>
      <c r="F60" s="960">
        <f>E60/D60*100</f>
        <v>100</v>
      </c>
      <c r="G60" s="301"/>
    </row>
    <row r="61" spans="1:7" s="62" customFormat="1" ht="15.75">
      <c r="A61" s="976" t="s">
        <v>456</v>
      </c>
      <c r="B61" s="1013" t="s">
        <v>22</v>
      </c>
      <c r="C61" s="967">
        <f>'9.1'!C62</f>
        <v>0</v>
      </c>
      <c r="D61" s="967">
        <f>'9.1'!D62</f>
        <v>0</v>
      </c>
      <c r="E61" s="967">
        <f>'9.1'!E62</f>
        <v>0</v>
      </c>
      <c r="F61" s="1014"/>
      <c r="G61" s="301"/>
    </row>
    <row r="62" spans="1:7" s="62" customFormat="1" ht="15.75">
      <c r="A62" s="965" t="s">
        <v>457</v>
      </c>
      <c r="B62" s="1015" t="s">
        <v>24</v>
      </c>
      <c r="C62" s="967">
        <f>'9.1'!C63</f>
        <v>0</v>
      </c>
      <c r="D62" s="967">
        <f>'9.1'!D63</f>
        <v>1761668</v>
      </c>
      <c r="E62" s="967">
        <f>'9.1'!E63</f>
        <v>1761668</v>
      </c>
      <c r="F62" s="1009">
        <f>E62/D62*100</f>
        <v>100</v>
      </c>
      <c r="G62" s="301"/>
    </row>
    <row r="63" spans="1:7" s="62" customFormat="1" ht="15.75">
      <c r="A63" s="972" t="s">
        <v>458</v>
      </c>
      <c r="B63" s="1016" t="s">
        <v>229</v>
      </c>
      <c r="C63" s="967">
        <f>'9.1'!C64</f>
        <v>0</v>
      </c>
      <c r="D63" s="967">
        <f>'9.1'!D64</f>
        <v>54921</v>
      </c>
      <c r="E63" s="967">
        <f>'9.1'!E64</f>
        <v>54921</v>
      </c>
      <c r="F63" s="1017">
        <v>0</v>
      </c>
      <c r="G63" s="301"/>
    </row>
    <row r="64" spans="1:7" s="62" customFormat="1" ht="16.5" thickBot="1">
      <c r="A64" s="972" t="s">
        <v>535</v>
      </c>
      <c r="B64" s="1016" t="s">
        <v>560</v>
      </c>
      <c r="C64" s="967">
        <f>'9.1'!C65</f>
        <v>0</v>
      </c>
      <c r="D64" s="967">
        <f>'9.1'!D65</f>
        <v>0</v>
      </c>
      <c r="E64" s="967">
        <f>'9.1'!E65</f>
        <v>0</v>
      </c>
      <c r="F64" s="1001"/>
      <c r="G64" s="301"/>
    </row>
    <row r="65" spans="1:7" s="62" customFormat="1" ht="16.5" thickBot="1">
      <c r="A65" s="957" t="s">
        <v>53</v>
      </c>
      <c r="B65" s="1011" t="s">
        <v>319</v>
      </c>
      <c r="C65" s="983">
        <f t="shared" ref="C65" si="14">SUM(C66:C67)</f>
        <v>0</v>
      </c>
      <c r="D65" s="983">
        <f t="shared" ref="D65:E65" si="15">SUM(D66:D67)</f>
        <v>0</v>
      </c>
      <c r="E65" s="983">
        <f t="shared" si="15"/>
        <v>370000</v>
      </c>
      <c r="F65" s="984">
        <v>0</v>
      </c>
      <c r="G65" s="301"/>
    </row>
    <row r="66" spans="1:7" s="62" customFormat="1" ht="32.25" thickBot="1">
      <c r="A66" s="961" t="s">
        <v>507</v>
      </c>
      <c r="B66" s="1018" t="s">
        <v>493</v>
      </c>
      <c r="C66" s="1008">
        <f>'9.1'!C67</f>
        <v>0</v>
      </c>
      <c r="D66" s="1008">
        <v>0</v>
      </c>
      <c r="E66" s="1008">
        <v>370000</v>
      </c>
      <c r="F66" s="1009">
        <v>0</v>
      </c>
      <c r="G66" s="301"/>
    </row>
    <row r="67" spans="1:7" s="62" customFormat="1" ht="16.5" thickBot="1">
      <c r="A67" s="979" t="s">
        <v>508</v>
      </c>
      <c r="B67" s="1019" t="s">
        <v>80</v>
      </c>
      <c r="C67" s="981">
        <f>'9.1'!C68</f>
        <v>0</v>
      </c>
      <c r="D67" s="981">
        <v>0</v>
      </c>
      <c r="E67" s="981">
        <v>0</v>
      </c>
      <c r="F67" s="984">
        <v>0</v>
      </c>
      <c r="G67" s="301"/>
    </row>
    <row r="68" spans="1:7" s="62" customFormat="1" ht="16.5" thickBot="1">
      <c r="A68" s="1020" t="s">
        <v>2</v>
      </c>
      <c r="B68" s="1021" t="s">
        <v>372</v>
      </c>
      <c r="C68" s="1022">
        <f t="shared" ref="C68:E68" si="16">C50+C9</f>
        <v>508382315</v>
      </c>
      <c r="D68" s="1022">
        <f t="shared" si="16"/>
        <v>918235193</v>
      </c>
      <c r="E68" s="1022">
        <f t="shared" si="16"/>
        <v>916035141</v>
      </c>
      <c r="F68" s="1023">
        <f>E68/D68*100</f>
        <v>99.760404304172638</v>
      </c>
      <c r="G68" s="301"/>
    </row>
    <row r="69" spans="1:7" s="62" customFormat="1" ht="16.5" thickBot="1">
      <c r="A69" s="1024" t="s">
        <v>12</v>
      </c>
      <c r="B69" s="1025" t="s">
        <v>509</v>
      </c>
      <c r="C69" s="1026">
        <f t="shared" ref="C69" si="17">SUM(C70:C72)</f>
        <v>0</v>
      </c>
      <c r="D69" s="1026">
        <f t="shared" ref="D69:E69" si="18">SUM(D70:D72)</f>
        <v>0</v>
      </c>
      <c r="E69" s="1026">
        <f t="shared" si="18"/>
        <v>0</v>
      </c>
      <c r="F69" s="1027"/>
      <c r="G69" s="301"/>
    </row>
    <row r="70" spans="1:7" s="62" customFormat="1" ht="15.75">
      <c r="A70" s="1028" t="s">
        <v>13</v>
      </c>
      <c r="B70" s="1029" t="s">
        <v>230</v>
      </c>
      <c r="C70" s="990"/>
      <c r="D70" s="990"/>
      <c r="E70" s="990"/>
      <c r="F70" s="1030"/>
      <c r="G70" s="301"/>
    </row>
    <row r="71" spans="1:7" s="62" customFormat="1" ht="15.75">
      <c r="A71" s="1028" t="s">
        <v>15</v>
      </c>
      <c r="B71" s="1031" t="s">
        <v>231</v>
      </c>
      <c r="C71" s="990"/>
      <c r="D71" s="990"/>
      <c r="E71" s="990"/>
      <c r="F71" s="1032"/>
      <c r="G71" s="301"/>
    </row>
    <row r="72" spans="1:7" s="62" customFormat="1" ht="16.5" thickBot="1">
      <c r="A72" s="1028" t="s">
        <v>17</v>
      </c>
      <c r="B72" s="1033" t="s">
        <v>232</v>
      </c>
      <c r="C72" s="990"/>
      <c r="D72" s="990"/>
      <c r="E72" s="990"/>
      <c r="F72" s="1030"/>
      <c r="G72" s="301"/>
    </row>
    <row r="73" spans="1:7" s="62" customFormat="1" ht="16.5" thickBot="1">
      <c r="A73" s="1024" t="s">
        <v>20</v>
      </c>
      <c r="B73" s="1025" t="s">
        <v>510</v>
      </c>
      <c r="C73" s="1026">
        <f t="shared" ref="C73" si="19">SUM(C74:C77)</f>
        <v>0</v>
      </c>
      <c r="D73" s="1026">
        <f t="shared" ref="D73:E73" si="20">SUM(D74:D77)</f>
        <v>0</v>
      </c>
      <c r="E73" s="1026">
        <f t="shared" si="20"/>
        <v>0</v>
      </c>
      <c r="F73" s="1034">
        <f t="shared" ref="F73" si="21">SUM(F74:F77)</f>
        <v>0</v>
      </c>
      <c r="G73" s="301"/>
    </row>
    <row r="74" spans="1:7" s="62" customFormat="1" ht="15.75">
      <c r="A74" s="1028" t="s">
        <v>21</v>
      </c>
      <c r="B74" s="1029" t="s">
        <v>233</v>
      </c>
      <c r="C74" s="990"/>
      <c r="D74" s="990"/>
      <c r="E74" s="990"/>
      <c r="F74" s="1030"/>
      <c r="G74" s="301"/>
    </row>
    <row r="75" spans="1:7" s="62" customFormat="1" ht="15.75">
      <c r="A75" s="1028" t="s">
        <v>23</v>
      </c>
      <c r="B75" s="1031" t="s">
        <v>81</v>
      </c>
      <c r="C75" s="990"/>
      <c r="D75" s="990"/>
      <c r="E75" s="990"/>
      <c r="F75" s="1030"/>
      <c r="G75" s="301"/>
    </row>
    <row r="76" spans="1:7" s="62" customFormat="1" ht="15.75">
      <c r="A76" s="1028" t="s">
        <v>25</v>
      </c>
      <c r="B76" s="1031" t="s">
        <v>234</v>
      </c>
      <c r="C76" s="990"/>
      <c r="D76" s="990"/>
      <c r="E76" s="990"/>
      <c r="F76" s="1030"/>
      <c r="G76" s="301"/>
    </row>
    <row r="77" spans="1:7" s="62" customFormat="1" ht="16.5" thickBot="1">
      <c r="A77" s="1028" t="s">
        <v>68</v>
      </c>
      <c r="B77" s="992" t="s">
        <v>82</v>
      </c>
      <c r="C77" s="990"/>
      <c r="D77" s="990"/>
      <c r="E77" s="990"/>
      <c r="F77" s="1030"/>
      <c r="G77" s="301"/>
    </row>
    <row r="78" spans="1:7" s="62" customFormat="1" ht="16.5" thickBot="1">
      <c r="A78" s="1024" t="s">
        <v>26</v>
      </c>
      <c r="B78" s="1025" t="s">
        <v>543</v>
      </c>
      <c r="C78" s="1026">
        <f t="shared" ref="C78:E78" si="22">SUM(C79:C80)</f>
        <v>135761876</v>
      </c>
      <c r="D78" s="1026">
        <f t="shared" si="22"/>
        <v>132953808</v>
      </c>
      <c r="E78" s="1026">
        <f t="shared" si="22"/>
        <v>132953808</v>
      </c>
      <c r="F78" s="1027">
        <f>E78/D78*100</f>
        <v>100</v>
      </c>
      <c r="G78" s="301"/>
    </row>
    <row r="79" spans="1:7" s="62" customFormat="1" ht="15.75">
      <c r="A79" s="1028" t="s">
        <v>71</v>
      </c>
      <c r="B79" s="1029" t="s">
        <v>35</v>
      </c>
      <c r="C79" s="990">
        <v>135761876</v>
      </c>
      <c r="D79" s="990">
        <v>132953808</v>
      </c>
      <c r="E79" s="990">
        <v>132953808</v>
      </c>
      <c r="F79" s="1035">
        <f>E79/D79*100</f>
        <v>100</v>
      </c>
      <c r="G79" s="301"/>
    </row>
    <row r="80" spans="1:7" s="62" customFormat="1" ht="16.5" thickBot="1">
      <c r="A80" s="1036" t="s">
        <v>72</v>
      </c>
      <c r="B80" s="992" t="s">
        <v>36</v>
      </c>
      <c r="C80" s="990"/>
      <c r="D80" s="990"/>
      <c r="E80" s="990"/>
      <c r="F80" s="1037"/>
      <c r="G80" s="301"/>
    </row>
    <row r="81" spans="1:7" s="62" customFormat="1" ht="16.5" thickBot="1">
      <c r="A81" s="1024" t="s">
        <v>511</v>
      </c>
      <c r="B81" s="1025" t="s">
        <v>544</v>
      </c>
      <c r="C81" s="1026">
        <f t="shared" ref="C81" si="23">SUM(C82:C84)</f>
        <v>0</v>
      </c>
      <c r="D81" s="1026">
        <f t="shared" ref="D81:E81" si="24">SUM(D82:D84)</f>
        <v>6227560</v>
      </c>
      <c r="E81" s="1026">
        <f t="shared" si="24"/>
        <v>6227560</v>
      </c>
      <c r="F81" s="1035"/>
      <c r="G81" s="301"/>
    </row>
    <row r="82" spans="1:7" s="62" customFormat="1" ht="15.75">
      <c r="A82" s="1028" t="s">
        <v>75</v>
      </c>
      <c r="B82" s="1029" t="s">
        <v>38</v>
      </c>
      <c r="C82" s="990"/>
      <c r="D82" s="990">
        <v>6227560</v>
      </c>
      <c r="E82" s="990">
        <v>6227560</v>
      </c>
      <c r="F82" s="1035"/>
      <c r="G82" s="301"/>
    </row>
    <row r="83" spans="1:7" s="62" customFormat="1" ht="15.75">
      <c r="A83" s="1038" t="s">
        <v>76</v>
      </c>
      <c r="B83" s="1031" t="s">
        <v>39</v>
      </c>
      <c r="C83" s="990"/>
      <c r="D83" s="990"/>
      <c r="E83" s="990"/>
      <c r="F83" s="1030"/>
      <c r="G83" s="301"/>
    </row>
    <row r="84" spans="1:7" s="62" customFormat="1" ht="16.5" thickBot="1">
      <c r="A84" s="1036" t="s">
        <v>77</v>
      </c>
      <c r="B84" s="992" t="s">
        <v>40</v>
      </c>
      <c r="C84" s="990"/>
      <c r="D84" s="990">
        <f>'9.1'!D85</f>
        <v>0</v>
      </c>
      <c r="E84" s="990">
        <f>'9.1'!E85</f>
        <v>0</v>
      </c>
      <c r="F84" s="1032">
        <v>0</v>
      </c>
      <c r="G84" s="301"/>
    </row>
    <row r="85" spans="1:7" s="62" customFormat="1" ht="16.5" thickBot="1">
      <c r="A85" s="1024" t="s">
        <v>512</v>
      </c>
      <c r="B85" s="1025" t="s">
        <v>545</v>
      </c>
      <c r="C85" s="1026">
        <f t="shared" ref="C85" si="25">SUM(C86:C89)</f>
        <v>0</v>
      </c>
      <c r="D85" s="1026">
        <f t="shared" ref="D85:E85" si="26">SUM(D86:D89)</f>
        <v>0</v>
      </c>
      <c r="E85" s="1026">
        <f t="shared" si="26"/>
        <v>0</v>
      </c>
      <c r="F85" s="1034">
        <f t="shared" ref="F85" si="27">SUM(F86:F89)</f>
        <v>0</v>
      </c>
      <c r="G85" s="301"/>
    </row>
    <row r="86" spans="1:7" s="62" customFormat="1" ht="31.5">
      <c r="A86" s="1039" t="s">
        <v>513</v>
      </c>
      <c r="B86" s="1029" t="s">
        <v>238</v>
      </c>
      <c r="C86" s="990"/>
      <c r="D86" s="990"/>
      <c r="E86" s="990"/>
      <c r="F86" s="1030"/>
      <c r="G86" s="301"/>
    </row>
    <row r="87" spans="1:7" s="62" customFormat="1" ht="31.5">
      <c r="A87" s="1040" t="s">
        <v>514</v>
      </c>
      <c r="B87" s="1031" t="s">
        <v>239</v>
      </c>
      <c r="C87" s="990"/>
      <c r="D87" s="990"/>
      <c r="E87" s="990"/>
      <c r="F87" s="1030"/>
      <c r="G87" s="301"/>
    </row>
    <row r="88" spans="1:7" s="62" customFormat="1" ht="31.5">
      <c r="A88" s="1040" t="s">
        <v>515</v>
      </c>
      <c r="B88" s="1031" t="s">
        <v>240</v>
      </c>
      <c r="C88" s="990"/>
      <c r="D88" s="990"/>
      <c r="E88" s="990"/>
      <c r="F88" s="1030"/>
      <c r="G88" s="301"/>
    </row>
    <row r="89" spans="1:7" s="62" customFormat="1" ht="32.25" thickBot="1">
      <c r="A89" s="1041" t="s">
        <v>516</v>
      </c>
      <c r="B89" s="992" t="s">
        <v>241</v>
      </c>
      <c r="C89" s="990"/>
      <c r="D89" s="990"/>
      <c r="E89" s="990"/>
      <c r="F89" s="1030"/>
      <c r="G89" s="301"/>
    </row>
    <row r="90" spans="1:7" s="62" customFormat="1" ht="16.5" thickBot="1">
      <c r="A90" s="1024" t="s">
        <v>30</v>
      </c>
      <c r="B90" s="1042" t="s">
        <v>517</v>
      </c>
      <c r="C90" s="1026">
        <f t="shared" ref="C90:E90" si="28">C69+C73+C78+C81+C85</f>
        <v>135761876</v>
      </c>
      <c r="D90" s="1026">
        <f t="shared" si="28"/>
        <v>139181368</v>
      </c>
      <c r="E90" s="1026">
        <f t="shared" si="28"/>
        <v>139181368</v>
      </c>
      <c r="F90" s="1027">
        <f>E90/D90*100</f>
        <v>100</v>
      </c>
      <c r="G90" s="361"/>
    </row>
    <row r="91" spans="1:7" s="62" customFormat="1" ht="16.5" thickBot="1">
      <c r="A91" s="1043" t="s">
        <v>33</v>
      </c>
      <c r="B91" s="1044" t="s">
        <v>518</v>
      </c>
      <c r="C91" s="1045">
        <f t="shared" ref="C91:E91" si="29">C90+C68</f>
        <v>644144191</v>
      </c>
      <c r="D91" s="1045">
        <f t="shared" si="29"/>
        <v>1057416561</v>
      </c>
      <c r="E91" s="1045">
        <f t="shared" si="29"/>
        <v>1055216509</v>
      </c>
      <c r="F91" s="1046">
        <f>E91/D91*100</f>
        <v>99.79194084137292</v>
      </c>
      <c r="G91" s="361"/>
    </row>
    <row r="92" spans="1:7" s="62" customFormat="1" ht="15.75">
      <c r="A92" s="1047"/>
      <c r="B92" s="1048"/>
      <c r="C92" s="1049"/>
      <c r="D92" s="1049"/>
      <c r="E92" s="1049"/>
      <c r="F92" s="1049"/>
      <c r="G92" s="361"/>
    </row>
    <row r="93" spans="1:7" s="62" customFormat="1" ht="15.75">
      <c r="A93" s="1047"/>
      <c r="B93" s="1048"/>
      <c r="C93" s="1049"/>
      <c r="D93" s="1049"/>
      <c r="E93" s="1049"/>
      <c r="F93" s="1049"/>
      <c r="G93" s="361"/>
    </row>
    <row r="94" spans="1:7" s="62" customFormat="1" ht="15.75">
      <c r="A94" s="1047"/>
      <c r="B94" s="1048"/>
      <c r="C94" s="1049"/>
      <c r="D94" s="1049"/>
      <c r="E94" s="1049"/>
      <c r="F94" s="1049"/>
      <c r="G94" s="361"/>
    </row>
    <row r="95" spans="1:7" s="62" customFormat="1" ht="15.75">
      <c r="A95" s="1316" t="s">
        <v>84</v>
      </c>
      <c r="B95" s="1316"/>
      <c r="C95" s="1316"/>
      <c r="D95" s="1316"/>
      <c r="E95" s="1316"/>
      <c r="F95" s="1316"/>
    </row>
    <row r="96" spans="1:7" s="62" customFormat="1" ht="14.25">
      <c r="A96" s="1322"/>
      <c r="B96" s="1322"/>
      <c r="C96" s="1050"/>
      <c r="D96" s="1050"/>
      <c r="E96" s="1050"/>
      <c r="F96" s="1050"/>
    </row>
    <row r="97" spans="1:7" s="62" customFormat="1" ht="15.75" thickBot="1">
      <c r="A97" s="1320"/>
      <c r="B97" s="1320"/>
      <c r="C97" s="1051"/>
      <c r="D97" s="1051"/>
      <c r="E97" s="1051"/>
      <c r="F97" s="1051" t="s">
        <v>874</v>
      </c>
    </row>
    <row r="98" spans="1:7" s="62" customFormat="1" ht="32.25" thickBot="1">
      <c r="A98" s="949" t="s">
        <v>86</v>
      </c>
      <c r="B98" s="950" t="s">
        <v>87</v>
      </c>
      <c r="C98" s="951" t="s">
        <v>853</v>
      </c>
      <c r="D98" s="951" t="s">
        <v>854</v>
      </c>
      <c r="E98" s="951" t="s">
        <v>855</v>
      </c>
      <c r="F98" s="952" t="s">
        <v>557</v>
      </c>
    </row>
    <row r="99" spans="1:7" s="62" customFormat="1" ht="16.5" thickBot="1">
      <c r="A99" s="949">
        <v>1</v>
      </c>
      <c r="B99" s="950">
        <v>2</v>
      </c>
      <c r="C99" s="950">
        <v>3</v>
      </c>
      <c r="D99" s="950">
        <v>4</v>
      </c>
      <c r="E99" s="950">
        <v>5</v>
      </c>
      <c r="F99" s="952">
        <v>6</v>
      </c>
    </row>
    <row r="100" spans="1:7" s="62" customFormat="1" ht="16.5" thickBot="1">
      <c r="A100" s="1052" t="s">
        <v>0</v>
      </c>
      <c r="B100" s="1053" t="s">
        <v>462</v>
      </c>
      <c r="C100" s="1054">
        <f t="shared" ref="C100" si="30">C101+C102+C103+C104+C105+C116</f>
        <v>333217280</v>
      </c>
      <c r="D100" s="1054">
        <f>D101+D102+D103+D104+D105+D116</f>
        <v>359533370</v>
      </c>
      <c r="E100" s="1054">
        <f>E101+E102+E103+E104+E105+E116</f>
        <v>312418911</v>
      </c>
      <c r="F100" s="1055">
        <f>E100/D100*100</f>
        <v>86.895664510918692</v>
      </c>
      <c r="G100" s="301"/>
    </row>
    <row r="101" spans="1:7" s="62" customFormat="1" ht="15.75">
      <c r="A101" s="985" t="s">
        <v>3</v>
      </c>
      <c r="B101" s="986" t="s">
        <v>88</v>
      </c>
      <c r="C101" s="1056">
        <v>153824823</v>
      </c>
      <c r="D101" s="1056">
        <v>146642741</v>
      </c>
      <c r="E101" s="1056">
        <v>145752450</v>
      </c>
      <c r="F101" s="1057">
        <f>E101/D101*100</f>
        <v>99.392884370594246</v>
      </c>
      <c r="G101" s="301"/>
    </row>
    <row r="102" spans="1:7" s="62" customFormat="1" ht="15.75">
      <c r="A102" s="989" t="s">
        <v>4</v>
      </c>
      <c r="B102" s="973" t="s">
        <v>89</v>
      </c>
      <c r="C102" s="1058">
        <v>30537940</v>
      </c>
      <c r="D102" s="1058">
        <v>28998526</v>
      </c>
      <c r="E102" s="1058">
        <v>28977351</v>
      </c>
      <c r="F102" s="1059">
        <f>E102/D102*100</f>
        <v>99.926979047141913</v>
      </c>
      <c r="G102" s="301"/>
    </row>
    <row r="103" spans="1:7" s="62" customFormat="1" ht="15.75">
      <c r="A103" s="989" t="s">
        <v>5</v>
      </c>
      <c r="B103" s="973" t="s">
        <v>90</v>
      </c>
      <c r="C103" s="1060">
        <v>131263564</v>
      </c>
      <c r="D103" s="1060">
        <v>163023249</v>
      </c>
      <c r="E103" s="1058">
        <v>123694399</v>
      </c>
      <c r="F103" s="1059">
        <f t="shared" ref="F103:F115" si="31">E103/D103*100</f>
        <v>75.875312115758405</v>
      </c>
      <c r="G103" s="301"/>
    </row>
    <row r="104" spans="1:7" s="62" customFormat="1" ht="15.75">
      <c r="A104" s="989" t="s">
        <v>45</v>
      </c>
      <c r="B104" s="973" t="s">
        <v>127</v>
      </c>
      <c r="C104" s="1060">
        <v>10654953</v>
      </c>
      <c r="D104" s="1060">
        <v>12007553</v>
      </c>
      <c r="E104" s="1058">
        <v>11900540</v>
      </c>
      <c r="F104" s="1059">
        <f t="shared" si="31"/>
        <v>99.1087859449798</v>
      </c>
      <c r="G104" s="301"/>
    </row>
    <row r="105" spans="1:7" s="62" customFormat="1" ht="15.75">
      <c r="A105" s="989" t="s">
        <v>47</v>
      </c>
      <c r="B105" s="973" t="s">
        <v>91</v>
      </c>
      <c r="C105" s="1058">
        <f t="shared" ref="C105:D105" si="32">SUM(C106:C115)</f>
        <v>3936000</v>
      </c>
      <c r="D105" s="1058">
        <f t="shared" si="32"/>
        <v>5861301</v>
      </c>
      <c r="E105" s="1058">
        <f>SUM(E106:E115)</f>
        <v>2094171</v>
      </c>
      <c r="F105" s="1059">
        <f t="shared" si="31"/>
        <v>35.72877420900241</v>
      </c>
      <c r="G105" s="301"/>
    </row>
    <row r="106" spans="1:7" s="62" customFormat="1" ht="15.75">
      <c r="A106" s="989" t="s">
        <v>49</v>
      </c>
      <c r="B106" s="1007" t="s">
        <v>128</v>
      </c>
      <c r="C106" s="1061">
        <v>0</v>
      </c>
      <c r="D106" s="1061">
        <v>1519126</v>
      </c>
      <c r="E106" s="1061">
        <v>1518671</v>
      </c>
      <c r="F106" s="1059">
        <f t="shared" si="31"/>
        <v>99.970048567399942</v>
      </c>
      <c r="G106" s="301"/>
    </row>
    <row r="107" spans="1:7" s="62" customFormat="1" ht="15.75">
      <c r="A107" s="989" t="s">
        <v>93</v>
      </c>
      <c r="B107" s="1062" t="s">
        <v>129</v>
      </c>
      <c r="C107" s="1061"/>
      <c r="D107" s="1061"/>
      <c r="E107" s="1061"/>
      <c r="F107" s="1059"/>
      <c r="G107" s="301"/>
    </row>
    <row r="108" spans="1:7" s="62" customFormat="1" ht="31.5">
      <c r="A108" s="989" t="s">
        <v>95</v>
      </c>
      <c r="B108" s="1062" t="s">
        <v>92</v>
      </c>
      <c r="C108" s="1061"/>
      <c r="D108" s="1061"/>
      <c r="E108" s="1061"/>
      <c r="F108" s="1059"/>
      <c r="G108" s="301"/>
    </row>
    <row r="109" spans="1:7" s="62" customFormat="1" ht="31.5">
      <c r="A109" s="989" t="s">
        <v>96</v>
      </c>
      <c r="B109" s="1062" t="s">
        <v>94</v>
      </c>
      <c r="C109" s="1061"/>
      <c r="D109" s="1061"/>
      <c r="E109" s="1061"/>
      <c r="F109" s="1059"/>
      <c r="G109" s="301"/>
    </row>
    <row r="110" spans="1:7" s="62" customFormat="1" ht="31.5">
      <c r="A110" s="1063" t="s">
        <v>98</v>
      </c>
      <c r="B110" s="1062" t="s">
        <v>101</v>
      </c>
      <c r="C110" s="1061">
        <v>2576000</v>
      </c>
      <c r="D110" s="1061">
        <v>2576000</v>
      </c>
      <c r="E110" s="1061">
        <v>465500</v>
      </c>
      <c r="F110" s="1059">
        <f t="shared" si="31"/>
        <v>18.070652173913043</v>
      </c>
      <c r="G110" s="301"/>
    </row>
    <row r="111" spans="1:7" s="62" customFormat="1" ht="31.5">
      <c r="A111" s="1063" t="s">
        <v>100</v>
      </c>
      <c r="B111" s="1062" t="s">
        <v>97</v>
      </c>
      <c r="C111" s="1061"/>
      <c r="D111" s="1061"/>
      <c r="E111" s="1061"/>
      <c r="F111" s="1059"/>
      <c r="G111" s="301"/>
    </row>
    <row r="112" spans="1:7" s="62" customFormat="1" ht="31.5">
      <c r="A112" s="1063" t="s">
        <v>130</v>
      </c>
      <c r="B112" s="1062" t="s">
        <v>131</v>
      </c>
      <c r="C112" s="1061">
        <v>0</v>
      </c>
      <c r="D112" s="1061">
        <v>0</v>
      </c>
      <c r="E112" s="1061">
        <v>0</v>
      </c>
      <c r="F112" s="1059"/>
      <c r="G112" s="301"/>
    </row>
    <row r="113" spans="1:7" s="62" customFormat="1" ht="31.5">
      <c r="A113" s="1063" t="s">
        <v>132</v>
      </c>
      <c r="B113" s="1062" t="s">
        <v>133</v>
      </c>
      <c r="C113" s="1061"/>
      <c r="D113" s="1061"/>
      <c r="E113" s="1061"/>
      <c r="F113" s="1059"/>
      <c r="G113" s="301"/>
    </row>
    <row r="114" spans="1:7" s="62" customFormat="1" ht="31.5">
      <c r="A114" s="1063" t="s">
        <v>135</v>
      </c>
      <c r="B114" s="1062" t="s">
        <v>99</v>
      </c>
      <c r="C114" s="1061">
        <v>0</v>
      </c>
      <c r="D114" s="1061">
        <v>0</v>
      </c>
      <c r="E114" s="1061">
        <v>0</v>
      </c>
      <c r="F114" s="1059"/>
      <c r="G114" s="301"/>
    </row>
    <row r="115" spans="1:7" s="62" customFormat="1" ht="31.5">
      <c r="A115" s="1064" t="s">
        <v>136</v>
      </c>
      <c r="B115" s="1065" t="s">
        <v>134</v>
      </c>
      <c r="C115" s="1061">
        <v>1360000</v>
      </c>
      <c r="D115" s="1061">
        <v>1766175</v>
      </c>
      <c r="E115" s="1061">
        <v>110000</v>
      </c>
      <c r="F115" s="1059">
        <f t="shared" si="31"/>
        <v>6.2281483997905074</v>
      </c>
      <c r="G115" s="301"/>
    </row>
    <row r="116" spans="1:7" s="62" customFormat="1" ht="16.5" thickBot="1">
      <c r="A116" s="1066" t="s">
        <v>376</v>
      </c>
      <c r="B116" s="994" t="s">
        <v>113</v>
      </c>
      <c r="C116" s="1067">
        <v>3000000</v>
      </c>
      <c r="D116" s="1067">
        <v>3000000</v>
      </c>
      <c r="E116" s="1067">
        <v>0</v>
      </c>
      <c r="F116" s="1059">
        <v>0</v>
      </c>
      <c r="G116" s="301"/>
    </row>
    <row r="117" spans="1:7" s="62" customFormat="1" ht="16.5" thickBot="1">
      <c r="A117" s="1068" t="s">
        <v>1</v>
      </c>
      <c r="B117" s="982" t="s">
        <v>520</v>
      </c>
      <c r="C117" s="1069">
        <f t="shared" ref="C117:E117" si="33">C118+C121+C123+C132</f>
        <v>305116548</v>
      </c>
      <c r="D117" s="1069">
        <f t="shared" si="33"/>
        <v>692072828</v>
      </c>
      <c r="E117" s="1069">
        <f t="shared" si="33"/>
        <v>226302553</v>
      </c>
      <c r="F117" s="1055">
        <f>E117/D117*100</f>
        <v>32.699239710650801</v>
      </c>
      <c r="G117" s="301"/>
    </row>
    <row r="118" spans="1:7" s="62" customFormat="1" ht="15.75">
      <c r="A118" s="1070" t="s">
        <v>50</v>
      </c>
      <c r="B118" s="970" t="s">
        <v>102</v>
      </c>
      <c r="C118" s="1071">
        <v>71224092</v>
      </c>
      <c r="D118" s="1071">
        <v>381748700</v>
      </c>
      <c r="E118" s="1071">
        <v>70398351</v>
      </c>
      <c r="F118" s="1057">
        <f>E118/D118*100</f>
        <v>18.441019183562378</v>
      </c>
      <c r="G118" s="301"/>
    </row>
    <row r="119" spans="1:7" s="62" customFormat="1" ht="15.75">
      <c r="A119" s="1070" t="s">
        <v>54</v>
      </c>
      <c r="B119" s="970" t="s">
        <v>103</v>
      </c>
      <c r="C119" s="1071"/>
      <c r="D119" s="1071"/>
      <c r="E119" s="1071"/>
      <c r="F119" s="1059">
        <v>0</v>
      </c>
      <c r="G119" s="301"/>
    </row>
    <row r="120" spans="1:7" s="62" customFormat="1" ht="16.5" thickBot="1">
      <c r="A120" s="1070" t="s">
        <v>225</v>
      </c>
      <c r="B120" s="970" t="s">
        <v>422</v>
      </c>
      <c r="C120" s="1071"/>
      <c r="D120" s="1071"/>
      <c r="E120" s="1071"/>
      <c r="F120" s="1059">
        <v>0</v>
      </c>
      <c r="G120" s="301"/>
    </row>
    <row r="121" spans="1:7" s="62" customFormat="1" ht="15.75">
      <c r="A121" s="1070" t="s">
        <v>55</v>
      </c>
      <c r="B121" s="973" t="s">
        <v>104</v>
      </c>
      <c r="C121" s="1060">
        <v>233892456</v>
      </c>
      <c r="D121" s="1060">
        <v>310324128</v>
      </c>
      <c r="E121" s="1060">
        <v>155904202</v>
      </c>
      <c r="F121" s="1057">
        <f>E121/D121*100</f>
        <v>50.239149306495435</v>
      </c>
      <c r="G121" s="301"/>
    </row>
    <row r="122" spans="1:7" s="62" customFormat="1" ht="15.75">
      <c r="A122" s="1070" t="s">
        <v>56</v>
      </c>
      <c r="B122" s="973" t="s">
        <v>463</v>
      </c>
      <c r="C122" s="1060"/>
      <c r="D122" s="1060"/>
      <c r="E122" s="1060"/>
      <c r="F122" s="1059">
        <v>100</v>
      </c>
      <c r="G122" s="301"/>
    </row>
    <row r="123" spans="1:7" s="62" customFormat="1" ht="15.75">
      <c r="A123" s="1070" t="s">
        <v>57</v>
      </c>
      <c r="B123" s="973" t="s">
        <v>106</v>
      </c>
      <c r="C123" s="1060"/>
      <c r="D123" s="1060"/>
      <c r="E123" s="1060"/>
      <c r="F123" s="1059">
        <v>0</v>
      </c>
      <c r="G123" s="301"/>
    </row>
    <row r="124" spans="1:7" s="62" customFormat="1" ht="15.75">
      <c r="A124" s="1070" t="s">
        <v>107</v>
      </c>
      <c r="B124" s="973" t="s">
        <v>464</v>
      </c>
      <c r="C124" s="1060"/>
      <c r="D124" s="1060"/>
      <c r="E124" s="1060"/>
      <c r="F124" s="1059"/>
      <c r="G124" s="301"/>
    </row>
    <row r="125" spans="1:7" s="62" customFormat="1" ht="31.5">
      <c r="A125" s="1070" t="s">
        <v>109</v>
      </c>
      <c r="B125" s="973" t="s">
        <v>137</v>
      </c>
      <c r="C125" s="1060"/>
      <c r="D125" s="1060"/>
      <c r="E125" s="1060"/>
      <c r="F125" s="1059"/>
      <c r="G125" s="301"/>
    </row>
    <row r="126" spans="1:7" s="62" customFormat="1" ht="31.5">
      <c r="A126" s="1070" t="s">
        <v>110</v>
      </c>
      <c r="B126" s="1062" t="s">
        <v>108</v>
      </c>
      <c r="C126" s="1060"/>
      <c r="D126" s="1060"/>
      <c r="E126" s="1060"/>
      <c r="F126" s="1059"/>
      <c r="G126" s="301"/>
    </row>
    <row r="127" spans="1:7" s="62" customFormat="1" ht="15.75">
      <c r="A127" s="1072" t="s">
        <v>112</v>
      </c>
      <c r="B127" s="1062" t="s">
        <v>140</v>
      </c>
      <c r="C127" s="1060"/>
      <c r="D127" s="1060"/>
      <c r="E127" s="1060"/>
      <c r="F127" s="1059">
        <v>0</v>
      </c>
      <c r="G127" s="301"/>
    </row>
    <row r="128" spans="1:7" s="62" customFormat="1" ht="31.5">
      <c r="A128" s="1072" t="s">
        <v>138</v>
      </c>
      <c r="B128" s="1062" t="s">
        <v>111</v>
      </c>
      <c r="C128" s="1060"/>
      <c r="D128" s="1060"/>
      <c r="E128" s="1060"/>
      <c r="F128" s="1059">
        <v>0</v>
      </c>
      <c r="G128" s="301"/>
    </row>
    <row r="129" spans="1:7" s="62" customFormat="1" ht="31.5">
      <c r="A129" s="1072" t="s">
        <v>141</v>
      </c>
      <c r="B129" s="973" t="s">
        <v>139</v>
      </c>
      <c r="C129" s="1060"/>
      <c r="D129" s="1060"/>
      <c r="E129" s="1060"/>
      <c r="F129" s="1059">
        <v>0</v>
      </c>
      <c r="G129" s="301"/>
    </row>
    <row r="130" spans="1:7" s="62" customFormat="1" ht="15.75">
      <c r="A130" s="1072" t="s">
        <v>142</v>
      </c>
      <c r="B130" s="1062" t="s">
        <v>424</v>
      </c>
      <c r="C130" s="1060"/>
      <c r="D130" s="1060"/>
      <c r="E130" s="1060"/>
      <c r="F130" s="1059">
        <v>0</v>
      </c>
      <c r="G130" s="301"/>
    </row>
    <row r="131" spans="1:7" s="62" customFormat="1" ht="31.5">
      <c r="A131" s="1072" t="s">
        <v>377</v>
      </c>
      <c r="B131" s="1062" t="s">
        <v>551</v>
      </c>
      <c r="C131" s="1060"/>
      <c r="D131" s="1060"/>
      <c r="E131" s="1060"/>
      <c r="F131" s="1059">
        <v>0</v>
      </c>
      <c r="G131" s="301"/>
    </row>
    <row r="132" spans="1:7" s="62" customFormat="1" ht="16.5" thickBot="1">
      <c r="A132" s="1072" t="s">
        <v>465</v>
      </c>
      <c r="B132" s="973" t="s">
        <v>114</v>
      </c>
      <c r="C132" s="1071"/>
      <c r="D132" s="1071"/>
      <c r="E132" s="1071"/>
      <c r="F132" s="1059">
        <v>0</v>
      </c>
      <c r="G132" s="301"/>
    </row>
    <row r="133" spans="1:7" s="62" customFormat="1" ht="16.5" thickBot="1">
      <c r="A133" s="1073" t="s">
        <v>2</v>
      </c>
      <c r="B133" s="1074" t="s">
        <v>461</v>
      </c>
      <c r="C133" s="1075">
        <f t="shared" ref="C133:E133" si="34">+C100+C117</f>
        <v>638333828</v>
      </c>
      <c r="D133" s="1075">
        <f t="shared" si="34"/>
        <v>1051606198</v>
      </c>
      <c r="E133" s="1075">
        <f t="shared" si="34"/>
        <v>538721464</v>
      </c>
      <c r="F133" s="1076">
        <f>E133/D133*100</f>
        <v>51.228441314302707</v>
      </c>
      <c r="G133" s="301"/>
    </row>
    <row r="134" spans="1:7" s="62" customFormat="1" ht="16.5" thickBot="1">
      <c r="A134" s="1068" t="s">
        <v>12</v>
      </c>
      <c r="B134" s="1077" t="s">
        <v>521</v>
      </c>
      <c r="C134" s="1026">
        <f t="shared" ref="C134" si="35">SUM(C135:C137)</f>
        <v>0</v>
      </c>
      <c r="D134" s="1026">
        <f t="shared" ref="D134:E134" si="36">SUM(D135:D137)</f>
        <v>0</v>
      </c>
      <c r="E134" s="1026">
        <f t="shared" si="36"/>
        <v>0</v>
      </c>
      <c r="F134" s="1055"/>
      <c r="G134" s="301"/>
    </row>
    <row r="135" spans="1:7" s="62" customFormat="1" ht="15.75">
      <c r="A135" s="989" t="s">
        <v>13</v>
      </c>
      <c r="B135" s="1078" t="s">
        <v>115</v>
      </c>
      <c r="C135" s="1079"/>
      <c r="D135" s="1079"/>
      <c r="E135" s="1079"/>
      <c r="F135" s="1057"/>
      <c r="G135" s="301"/>
    </row>
    <row r="136" spans="1:7" s="62" customFormat="1" ht="15.75">
      <c r="A136" s="989" t="s">
        <v>15</v>
      </c>
      <c r="B136" s="1080" t="s">
        <v>116</v>
      </c>
      <c r="C136" s="1061"/>
      <c r="D136" s="1061"/>
      <c r="E136" s="1061"/>
      <c r="F136" s="1059"/>
      <c r="G136" s="301"/>
    </row>
    <row r="137" spans="1:7" s="62" customFormat="1" ht="16.5" thickBot="1">
      <c r="A137" s="989" t="s">
        <v>17</v>
      </c>
      <c r="B137" s="1080" t="s">
        <v>117</v>
      </c>
      <c r="C137" s="1061"/>
      <c r="D137" s="1061"/>
      <c r="E137" s="1061"/>
      <c r="F137" s="1081"/>
      <c r="G137" s="301"/>
    </row>
    <row r="138" spans="1:7" s="62" customFormat="1" ht="16.5" thickBot="1">
      <c r="A138" s="1068" t="s">
        <v>20</v>
      </c>
      <c r="B138" s="982" t="s">
        <v>522</v>
      </c>
      <c r="C138" s="1026">
        <f t="shared" ref="C138:E138" si="37">SUM(C139:C142)</f>
        <v>0</v>
      </c>
      <c r="D138" s="1026">
        <f t="shared" si="37"/>
        <v>0</v>
      </c>
      <c r="E138" s="1026">
        <f t="shared" si="37"/>
        <v>0</v>
      </c>
      <c r="F138" s="1055"/>
      <c r="G138" s="301"/>
    </row>
    <row r="139" spans="1:7" s="62" customFormat="1" ht="15.75">
      <c r="A139" s="989" t="s">
        <v>21</v>
      </c>
      <c r="B139" s="1080" t="s">
        <v>118</v>
      </c>
      <c r="C139" s="1061"/>
      <c r="D139" s="1061"/>
      <c r="E139" s="1061"/>
      <c r="F139" s="1057"/>
      <c r="G139" s="301"/>
    </row>
    <row r="140" spans="1:7" s="62" customFormat="1" ht="15.75">
      <c r="A140" s="989" t="s">
        <v>23</v>
      </c>
      <c r="B140" s="1080" t="s">
        <v>119</v>
      </c>
      <c r="C140" s="1061"/>
      <c r="D140" s="1061"/>
      <c r="E140" s="1061"/>
      <c r="F140" s="1059"/>
      <c r="G140" s="301"/>
    </row>
    <row r="141" spans="1:7" s="62" customFormat="1" ht="15.75">
      <c r="A141" s="989" t="s">
        <v>25</v>
      </c>
      <c r="B141" s="1080" t="s">
        <v>120</v>
      </c>
      <c r="C141" s="1061"/>
      <c r="D141" s="1061"/>
      <c r="E141" s="1061"/>
      <c r="F141" s="1059"/>
      <c r="G141" s="301"/>
    </row>
    <row r="142" spans="1:7" s="62" customFormat="1" ht="16.5" thickBot="1">
      <c r="A142" s="989" t="s">
        <v>68</v>
      </c>
      <c r="B142" s="1080" t="s">
        <v>121</v>
      </c>
      <c r="C142" s="1061"/>
      <c r="D142" s="1061"/>
      <c r="E142" s="1061"/>
      <c r="F142" s="1081"/>
      <c r="G142" s="301"/>
    </row>
    <row r="143" spans="1:7" s="62" customFormat="1" ht="16.5" thickBot="1">
      <c r="A143" s="1068" t="s">
        <v>26</v>
      </c>
      <c r="B143" s="982" t="s">
        <v>523</v>
      </c>
      <c r="C143" s="1026">
        <f t="shared" ref="C143:E143" si="38">SUM(C144:C147)</f>
        <v>5810363</v>
      </c>
      <c r="D143" s="1026">
        <f t="shared" si="38"/>
        <v>5810363</v>
      </c>
      <c r="E143" s="1026">
        <f t="shared" si="38"/>
        <v>5810363</v>
      </c>
      <c r="F143" s="1055">
        <f>E143/D143*100</f>
        <v>100</v>
      </c>
      <c r="G143" s="301"/>
    </row>
    <row r="144" spans="1:7" s="62" customFormat="1" ht="15.75">
      <c r="A144" s="989" t="s">
        <v>71</v>
      </c>
      <c r="B144" s="1080" t="s">
        <v>122</v>
      </c>
      <c r="C144" s="1061"/>
      <c r="D144" s="1061"/>
      <c r="E144" s="1061"/>
      <c r="F144" s="1082"/>
      <c r="G144" s="301"/>
    </row>
    <row r="145" spans="1:8" s="62" customFormat="1" ht="15.75">
      <c r="A145" s="989" t="s">
        <v>72</v>
      </c>
      <c r="B145" s="1080" t="s">
        <v>123</v>
      </c>
      <c r="C145" s="1061">
        <v>5810363</v>
      </c>
      <c r="D145" s="1061">
        <v>5810363</v>
      </c>
      <c r="E145" s="1061">
        <v>5810363</v>
      </c>
      <c r="F145" s="1059">
        <f>E145/D145*100</f>
        <v>100</v>
      </c>
      <c r="G145" s="301"/>
    </row>
    <row r="146" spans="1:8" s="62" customFormat="1" ht="15.75">
      <c r="A146" s="989" t="s">
        <v>73</v>
      </c>
      <c r="B146" s="1080" t="s">
        <v>124</v>
      </c>
      <c r="C146" s="1061"/>
      <c r="D146" s="1061"/>
      <c r="E146" s="1061"/>
      <c r="F146" s="1059">
        <v>0</v>
      </c>
      <c r="G146" s="301"/>
    </row>
    <row r="147" spans="1:8" s="62" customFormat="1" ht="16.5" thickBot="1">
      <c r="A147" s="989" t="s">
        <v>74</v>
      </c>
      <c r="B147" s="1080" t="s">
        <v>125</v>
      </c>
      <c r="C147" s="1061"/>
      <c r="D147" s="1061"/>
      <c r="E147" s="1061"/>
      <c r="F147" s="1083"/>
      <c r="G147" s="301"/>
    </row>
    <row r="148" spans="1:8" s="62" customFormat="1" ht="16.5" thickBot="1">
      <c r="A148" s="1068" t="s">
        <v>28</v>
      </c>
      <c r="B148" s="982" t="s">
        <v>126</v>
      </c>
      <c r="C148" s="1084"/>
      <c r="D148" s="1084"/>
      <c r="E148" s="1084"/>
      <c r="F148" s="1055"/>
      <c r="G148" s="301"/>
    </row>
    <row r="149" spans="1:8" s="62" customFormat="1" ht="16.5" thickBot="1">
      <c r="A149" s="1068" t="s">
        <v>29</v>
      </c>
      <c r="B149" s="982" t="s">
        <v>524</v>
      </c>
      <c r="C149" s="1026">
        <f t="shared" ref="C149:E149" si="39">+C134+C138+C143+C148</f>
        <v>5810363</v>
      </c>
      <c r="D149" s="1026">
        <f t="shared" si="39"/>
        <v>5810363</v>
      </c>
      <c r="E149" s="1026">
        <f t="shared" si="39"/>
        <v>5810363</v>
      </c>
      <c r="F149" s="1055">
        <f>E149/D149*100</f>
        <v>100</v>
      </c>
      <c r="G149" s="301"/>
    </row>
    <row r="150" spans="1:8" s="62" customFormat="1" ht="16.5" thickBot="1">
      <c r="A150" s="1073" t="s">
        <v>30</v>
      </c>
      <c r="B150" s="1003" t="s">
        <v>525</v>
      </c>
      <c r="C150" s="1085">
        <f t="shared" ref="C150:E150" si="40">+C133+C149</f>
        <v>644144191</v>
      </c>
      <c r="D150" s="1085">
        <f t="shared" si="40"/>
        <v>1057416561</v>
      </c>
      <c r="E150" s="1085">
        <f t="shared" si="40"/>
        <v>544531827</v>
      </c>
      <c r="F150" s="1076">
        <f>E150/D150*100</f>
        <v>51.496434525768699</v>
      </c>
      <c r="G150" s="301"/>
    </row>
    <row r="151" spans="1:8" s="62" customFormat="1" ht="15.75">
      <c r="A151" s="1086"/>
      <c r="B151" s="1086"/>
      <c r="C151" s="1087"/>
      <c r="D151" s="1087"/>
      <c r="E151" s="1087"/>
      <c r="F151" s="1088"/>
    </row>
    <row r="152" spans="1:8" s="62" customFormat="1" ht="15.75">
      <c r="A152" s="1086"/>
      <c r="B152" s="1086"/>
      <c r="C152" s="1087"/>
      <c r="D152" s="1087"/>
      <c r="E152" s="1087"/>
      <c r="F152" s="1086"/>
    </row>
    <row r="153" spans="1:8" s="62" customFormat="1" ht="15.75">
      <c r="A153" s="1319"/>
      <c r="B153" s="1319"/>
      <c r="C153" s="1319"/>
      <c r="D153" s="1319"/>
      <c r="E153" s="1319"/>
      <c r="F153" s="1319"/>
    </row>
    <row r="154" spans="1:8" s="62" customFormat="1" ht="15.75">
      <c r="A154" s="1321"/>
      <c r="B154" s="1321"/>
      <c r="C154" s="1090"/>
      <c r="D154" s="1090"/>
      <c r="E154" s="1090"/>
      <c r="F154" s="1090"/>
      <c r="G154" s="895"/>
      <c r="H154" s="895"/>
    </row>
    <row r="155" spans="1:8" s="62" customFormat="1" ht="15.75">
      <c r="A155" s="1120"/>
      <c r="B155" s="1048"/>
      <c r="C155" s="1117"/>
      <c r="D155" s="1117"/>
      <c r="E155" s="1117"/>
      <c r="F155" s="1118"/>
      <c r="G155" s="895"/>
      <c r="H155" s="895"/>
    </row>
    <row r="156" spans="1:8" s="62" customFormat="1" ht="15.75">
      <c r="A156" s="1120"/>
      <c r="B156" s="1048"/>
      <c r="C156" s="1117"/>
      <c r="D156" s="1119"/>
      <c r="E156" s="1119"/>
      <c r="F156" s="1118"/>
      <c r="G156" s="895"/>
      <c r="H156" s="895"/>
    </row>
    <row r="157" spans="1:8" s="62" customFormat="1" ht="14.25">
      <c r="A157" s="1095"/>
      <c r="B157" s="1096"/>
      <c r="C157" s="1097"/>
      <c r="D157" s="1097"/>
      <c r="E157" s="1097"/>
      <c r="F157" s="1098"/>
      <c r="G157" s="895"/>
      <c r="H157" s="895"/>
    </row>
    <row r="158" spans="1:8">
      <c r="A158" s="1099"/>
      <c r="B158" s="1099"/>
      <c r="C158" s="1099"/>
      <c r="D158" s="1099"/>
      <c r="E158" s="1099"/>
      <c r="F158" s="1098"/>
      <c r="G158" s="235"/>
      <c r="H158" s="235"/>
    </row>
    <row r="159" spans="1:8">
      <c r="A159" s="944"/>
      <c r="B159" s="944"/>
      <c r="C159" s="944"/>
      <c r="D159" s="944"/>
      <c r="E159" s="944"/>
      <c r="F159" s="944"/>
    </row>
  </sheetData>
  <mergeCells count="9">
    <mergeCell ref="A97:B97"/>
    <mergeCell ref="A154:B154"/>
    <mergeCell ref="A96:B96"/>
    <mergeCell ref="A1:B1"/>
    <mergeCell ref="A95:F95"/>
    <mergeCell ref="A4:F4"/>
    <mergeCell ref="A2:F2"/>
    <mergeCell ref="A153:F153"/>
    <mergeCell ref="D5:F5"/>
  </mergeCells>
  <pageMargins left="0.7" right="0.7" top="0.75" bottom="0.75" header="0.3" footer="0.3"/>
  <pageSetup paperSize="9" scale="72" orientation="portrait" verticalDpi="300" r:id="rId1"/>
  <rowBreaks count="2" manualBreakCount="2">
    <brk id="65" max="5" man="1"/>
    <brk id="92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3"/>
  <sheetViews>
    <sheetView topLeftCell="A16" workbookViewId="0">
      <selection activeCell="B3" sqref="B3:E3"/>
    </sheetView>
  </sheetViews>
  <sheetFormatPr defaultRowHeight="15"/>
  <cols>
    <col min="1" max="1" width="38.42578125" customWidth="1"/>
    <col min="2" max="2" width="11.28515625" customWidth="1"/>
    <col min="3" max="3" width="17.28515625" customWidth="1"/>
    <col min="4" max="4" width="17.5703125" customWidth="1"/>
    <col min="5" max="5" width="11.7109375" customWidth="1"/>
  </cols>
  <sheetData>
    <row r="1" spans="1:5" ht="46.5" customHeight="1">
      <c r="A1" s="1568" t="s">
        <v>728</v>
      </c>
      <c r="B1" s="1568"/>
      <c r="C1" s="1568"/>
      <c r="D1" s="1568"/>
      <c r="E1" s="1568"/>
    </row>
    <row r="2" spans="1:5">
      <c r="A2" s="1568" t="s">
        <v>892</v>
      </c>
      <c r="B2" s="1568"/>
      <c r="C2" s="1568"/>
      <c r="D2" s="1568"/>
      <c r="E2" s="1568"/>
    </row>
    <row r="3" spans="1:5">
      <c r="A3" s="793"/>
      <c r="B3" s="1570" t="s">
        <v>1013</v>
      </c>
      <c r="C3" s="1570"/>
      <c r="D3" s="1570"/>
      <c r="E3" s="1570"/>
    </row>
    <row r="4" spans="1:5" ht="15.75" thickBot="1">
      <c r="A4" s="793"/>
      <c r="B4" s="1569"/>
      <c r="C4" s="1569"/>
      <c r="D4" s="1569" t="s">
        <v>835</v>
      </c>
      <c r="E4" s="1569"/>
    </row>
    <row r="5" spans="1:5">
      <c r="A5" s="1562" t="s">
        <v>729</v>
      </c>
      <c r="B5" s="1564" t="s">
        <v>630</v>
      </c>
      <c r="C5" s="1566" t="s">
        <v>635</v>
      </c>
      <c r="D5" s="1566" t="s">
        <v>684</v>
      </c>
      <c r="E5" s="1566" t="s">
        <v>637</v>
      </c>
    </row>
    <row r="6" spans="1:5" ht="31.5" customHeight="1">
      <c r="A6" s="1563"/>
      <c r="B6" s="1565"/>
      <c r="C6" s="1567"/>
      <c r="D6" s="1567"/>
      <c r="E6" s="1567"/>
    </row>
    <row r="7" spans="1:5" ht="15.75" thickBot="1">
      <c r="A7" s="794" t="s">
        <v>607</v>
      </c>
      <c r="B7" s="795" t="s">
        <v>608</v>
      </c>
      <c r="C7" s="796" t="s">
        <v>609</v>
      </c>
      <c r="D7" s="796" t="s">
        <v>610</v>
      </c>
      <c r="E7" s="796" t="s">
        <v>610</v>
      </c>
    </row>
    <row r="8" spans="1:5" ht="27.95" customHeight="1">
      <c r="A8" s="731" t="s">
        <v>730</v>
      </c>
      <c r="B8" s="727" t="s">
        <v>640</v>
      </c>
      <c r="C8" s="797">
        <v>2165735103</v>
      </c>
      <c r="D8" s="797">
        <v>2165735103</v>
      </c>
      <c r="E8" s="798">
        <f>D8/C8*100-100</f>
        <v>0</v>
      </c>
    </row>
    <row r="9" spans="1:5" ht="27.95" customHeight="1">
      <c r="A9" s="731" t="s">
        <v>731</v>
      </c>
      <c r="B9" s="715" t="s">
        <v>642</v>
      </c>
      <c r="C9" s="797">
        <v>0</v>
      </c>
      <c r="D9" s="797">
        <v>0</v>
      </c>
      <c r="E9" s="797"/>
    </row>
    <row r="10" spans="1:5" ht="27.95" customHeight="1">
      <c r="A10" s="731" t="s">
        <v>732</v>
      </c>
      <c r="B10" s="715" t="s">
        <v>644</v>
      </c>
      <c r="C10" s="797">
        <v>47793754</v>
      </c>
      <c r="D10" s="797">
        <v>47793754</v>
      </c>
      <c r="E10" s="798">
        <f>D10/C10*100-100</f>
        <v>0</v>
      </c>
    </row>
    <row r="11" spans="1:5" ht="27.95" customHeight="1">
      <c r="A11" s="731" t="s">
        <v>733</v>
      </c>
      <c r="B11" s="715" t="s">
        <v>645</v>
      </c>
      <c r="C11" s="797">
        <v>-672880363</v>
      </c>
      <c r="D11" s="797">
        <v>-717110572</v>
      </c>
      <c r="E11" s="798">
        <f t="shared" ref="E11:E18" si="0">D11/C11*100-100</f>
        <v>6.5732649416015079</v>
      </c>
    </row>
    <row r="12" spans="1:5" ht="27.95" customHeight="1">
      <c r="A12" s="731" t="s">
        <v>734</v>
      </c>
      <c r="B12" s="715" t="s">
        <v>647</v>
      </c>
      <c r="C12" s="797">
        <f>'[1]15.'!C32</f>
        <v>0</v>
      </c>
      <c r="D12" s="797">
        <f>'[1]15.'!D32</f>
        <v>0</v>
      </c>
      <c r="E12" s="798"/>
    </row>
    <row r="13" spans="1:5" ht="27.95" customHeight="1">
      <c r="A13" s="731" t="s">
        <v>735</v>
      </c>
      <c r="B13" s="715" t="s">
        <v>649</v>
      </c>
      <c r="C13" s="797">
        <v>-44230209</v>
      </c>
      <c r="D13" s="797">
        <v>12967315</v>
      </c>
      <c r="E13" s="798">
        <f t="shared" si="0"/>
        <v>-129.31777916762726</v>
      </c>
    </row>
    <row r="14" spans="1:5" ht="27.95" customHeight="1">
      <c r="A14" s="731" t="s">
        <v>674</v>
      </c>
      <c r="B14" s="715" t="s">
        <v>651</v>
      </c>
      <c r="C14" s="799">
        <f>+C8+C9+C10+C11+C12+C13</f>
        <v>1496418285</v>
      </c>
      <c r="D14" s="799">
        <f>+D8+D9+D10+D11+D12+D13</f>
        <v>1509385600</v>
      </c>
      <c r="E14" s="798">
        <f t="shared" si="0"/>
        <v>0.86655683975421027</v>
      </c>
    </row>
    <row r="15" spans="1:5" ht="27.95" customHeight="1">
      <c r="A15" s="731" t="s">
        <v>736</v>
      </c>
      <c r="B15" s="715" t="s">
        <v>653</v>
      </c>
      <c r="C15" s="800">
        <v>4132604</v>
      </c>
      <c r="D15" s="800">
        <v>2253110</v>
      </c>
      <c r="E15" s="798">
        <f t="shared" si="0"/>
        <v>-45.47965399055898</v>
      </c>
    </row>
    <row r="16" spans="1:5" ht="27.95" customHeight="1">
      <c r="A16" s="731" t="s">
        <v>737</v>
      </c>
      <c r="B16" s="715" t="s">
        <v>655</v>
      </c>
      <c r="C16" s="800">
        <v>5810363</v>
      </c>
      <c r="D16" s="800">
        <v>8128885</v>
      </c>
      <c r="E16" s="798">
        <f t="shared" si="0"/>
        <v>39.903221192892744</v>
      </c>
    </row>
    <row r="17" spans="1:5" ht="27.95" customHeight="1">
      <c r="A17" s="731" t="s">
        <v>738</v>
      </c>
      <c r="B17" s="715" t="s">
        <v>33</v>
      </c>
      <c r="C17" s="800">
        <v>6427221</v>
      </c>
      <c r="D17" s="800">
        <v>47841737</v>
      </c>
      <c r="E17" s="798">
        <f t="shared" si="0"/>
        <v>644.36116324613704</v>
      </c>
    </row>
    <row r="18" spans="1:5" ht="27.95" customHeight="1">
      <c r="A18" s="731" t="s">
        <v>678</v>
      </c>
      <c r="B18" s="715" t="s">
        <v>34</v>
      </c>
      <c r="C18" s="799">
        <f>+C15+C16+C17</f>
        <v>16370188</v>
      </c>
      <c r="D18" s="799">
        <f>+D15+D16+D17</f>
        <v>58223732</v>
      </c>
      <c r="E18" s="798">
        <f t="shared" si="0"/>
        <v>255.66929347421052</v>
      </c>
    </row>
    <row r="19" spans="1:5" ht="44.25" customHeight="1">
      <c r="A19" s="731" t="s">
        <v>679</v>
      </c>
      <c r="B19" s="715" t="s">
        <v>37</v>
      </c>
      <c r="C19" s="801">
        <v>0</v>
      </c>
      <c r="D19" s="801">
        <v>0</v>
      </c>
      <c r="E19" s="798"/>
    </row>
    <row r="20" spans="1:5" ht="46.5" customHeight="1">
      <c r="A20" s="731" t="s">
        <v>680</v>
      </c>
      <c r="B20" s="715" t="s">
        <v>41</v>
      </c>
      <c r="C20" s="801"/>
      <c r="D20" s="801"/>
      <c r="E20" s="798"/>
    </row>
    <row r="21" spans="1:5" ht="32.25" customHeight="1" thickBot="1">
      <c r="A21" s="732" t="s">
        <v>681</v>
      </c>
      <c r="B21" s="719" t="s">
        <v>42</v>
      </c>
      <c r="C21" s="802">
        <v>344181469</v>
      </c>
      <c r="D21" s="802">
        <v>915239560</v>
      </c>
      <c r="E21" s="798">
        <f>D21/C21*100-100</f>
        <v>165.91773306656438</v>
      </c>
    </row>
    <row r="22" spans="1:5" ht="27.95" customHeight="1" thickBot="1">
      <c r="A22" s="748" t="s">
        <v>682</v>
      </c>
      <c r="B22" s="739" t="s">
        <v>42</v>
      </c>
      <c r="C22" s="803">
        <f>+C14+C18+C19+C21</f>
        <v>1856969942</v>
      </c>
      <c r="D22" s="803">
        <f>+D14+D18+D19+D21</f>
        <v>2482848892</v>
      </c>
      <c r="E22" s="804">
        <f>D22/C22*100-100</f>
        <v>33.704312377071318</v>
      </c>
    </row>
    <row r="23" spans="1:5" ht="27.95" customHeight="1">
      <c r="A23" s="805"/>
      <c r="B23" s="806"/>
      <c r="C23" s="807"/>
      <c r="D23" s="807"/>
      <c r="E23" s="292"/>
    </row>
  </sheetData>
  <mergeCells count="10">
    <mergeCell ref="A1:E1"/>
    <mergeCell ref="A2:E2"/>
    <mergeCell ref="B4:C4"/>
    <mergeCell ref="D4:E4"/>
    <mergeCell ref="B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</sheetPr>
  <dimension ref="A1:K20"/>
  <sheetViews>
    <sheetView workbookViewId="0">
      <selection activeCell="A2" sqref="A2:D2"/>
    </sheetView>
  </sheetViews>
  <sheetFormatPr defaultRowHeight="15"/>
  <cols>
    <col min="1" max="1" width="69.140625" customWidth="1"/>
    <col min="3" max="3" width="12.7109375" customWidth="1"/>
    <col min="4" max="4" width="16.7109375" customWidth="1"/>
  </cols>
  <sheetData>
    <row r="1" spans="1:11" ht="62.25" customHeight="1">
      <c r="A1" s="1571" t="s">
        <v>893</v>
      </c>
      <c r="B1" s="1571"/>
      <c r="C1" s="1571"/>
      <c r="D1" s="1571"/>
      <c r="H1" s="811"/>
      <c r="I1" s="811"/>
      <c r="J1" s="811"/>
      <c r="K1" s="811"/>
    </row>
    <row r="2" spans="1:11">
      <c r="A2" s="1572" t="s">
        <v>981</v>
      </c>
      <c r="B2" s="1572"/>
      <c r="C2" s="1572"/>
      <c r="D2" s="1572"/>
    </row>
    <row r="3" spans="1:11">
      <c r="A3" s="808"/>
      <c r="B3" s="808"/>
      <c r="C3" s="808"/>
      <c r="D3" s="808"/>
    </row>
    <row r="4" spans="1:11" ht="54.75">
      <c r="A4" s="1305" t="s">
        <v>149</v>
      </c>
      <c r="B4" s="1304" t="s">
        <v>630</v>
      </c>
      <c r="C4" s="1306" t="s">
        <v>739</v>
      </c>
      <c r="D4" s="1306" t="s">
        <v>894</v>
      </c>
    </row>
    <row r="5" spans="1:11">
      <c r="A5" s="1305" t="s">
        <v>607</v>
      </c>
      <c r="B5" s="1306" t="s">
        <v>608</v>
      </c>
      <c r="C5" s="1306" t="s">
        <v>609</v>
      </c>
      <c r="D5" s="1306" t="s">
        <v>610</v>
      </c>
    </row>
    <row r="6" spans="1:11" ht="20.100000000000001" customHeight="1">
      <c r="A6" s="1307" t="s">
        <v>810</v>
      </c>
      <c r="B6" s="809">
        <v>1</v>
      </c>
      <c r="C6" s="810">
        <v>15</v>
      </c>
      <c r="D6" s="810">
        <v>9890000</v>
      </c>
    </row>
    <row r="7" spans="1:11" ht="20.100000000000001" customHeight="1">
      <c r="A7" s="1308" t="s">
        <v>811</v>
      </c>
      <c r="B7" s="883">
        <v>2</v>
      </c>
      <c r="C7" s="884">
        <f>SUM(C6)</f>
        <v>15</v>
      </c>
      <c r="D7" s="884">
        <f>SUM(D6)</f>
        <v>9890000</v>
      </c>
    </row>
    <row r="8" spans="1:11" ht="20.100000000000001" customHeight="1">
      <c r="A8" s="1307" t="s">
        <v>813</v>
      </c>
      <c r="B8" s="809">
        <v>3</v>
      </c>
      <c r="C8" s="810">
        <v>1</v>
      </c>
      <c r="D8" s="810">
        <v>1179453</v>
      </c>
      <c r="G8" s="305"/>
    </row>
    <row r="9" spans="1:11" s="292" customFormat="1" ht="20.100000000000001" customHeight="1">
      <c r="A9" s="1307" t="s">
        <v>982</v>
      </c>
      <c r="B9" s="883">
        <v>4</v>
      </c>
      <c r="C9" s="810">
        <v>1</v>
      </c>
      <c r="D9" s="810">
        <v>50000</v>
      </c>
      <c r="G9" s="305"/>
    </row>
    <row r="10" spans="1:11" ht="20.100000000000001" customHeight="1">
      <c r="A10" s="1307" t="s">
        <v>812</v>
      </c>
      <c r="B10" s="809">
        <v>5</v>
      </c>
      <c r="C10" s="810">
        <v>1</v>
      </c>
      <c r="D10" s="810">
        <v>703040</v>
      </c>
      <c r="E10" s="292"/>
    </row>
    <row r="11" spans="1:11" ht="20.100000000000001" customHeight="1">
      <c r="A11" s="1308" t="s">
        <v>814</v>
      </c>
      <c r="B11" s="883">
        <v>6</v>
      </c>
      <c r="C11" s="884">
        <f>SUM(C8:C10)</f>
        <v>3</v>
      </c>
      <c r="D11" s="884">
        <f>SUM(D8:D10)</f>
        <v>1932493</v>
      </c>
      <c r="E11" s="292"/>
    </row>
    <row r="12" spans="1:11" s="292" customFormat="1" ht="20.100000000000001" customHeight="1">
      <c r="A12" s="1307" t="s">
        <v>815</v>
      </c>
      <c r="B12" s="809">
        <v>7</v>
      </c>
      <c r="C12" s="810">
        <v>345</v>
      </c>
      <c r="D12" s="1309">
        <v>46903714</v>
      </c>
    </row>
    <row r="13" spans="1:11" s="292" customFormat="1" ht="20.100000000000001" customHeight="1">
      <c r="A13" s="1308" t="s">
        <v>816</v>
      </c>
      <c r="B13" s="883">
        <v>8</v>
      </c>
      <c r="C13" s="884">
        <f>SUM(C12)</f>
        <v>345</v>
      </c>
      <c r="D13" s="884">
        <f>SUM(D12)</f>
        <v>46903714</v>
      </c>
    </row>
    <row r="14" spans="1:11" s="292" customFormat="1" ht="20.100000000000001" customHeight="1">
      <c r="A14" s="1307" t="s">
        <v>817</v>
      </c>
      <c r="B14" s="809">
        <v>9</v>
      </c>
      <c r="C14" s="810">
        <v>2</v>
      </c>
      <c r="D14" s="1309">
        <v>10538000</v>
      </c>
    </row>
    <row r="15" spans="1:11" s="292" customFormat="1" ht="20.100000000000001" customHeight="1">
      <c r="A15" s="1308" t="s">
        <v>818</v>
      </c>
      <c r="B15" s="883">
        <v>10</v>
      </c>
      <c r="C15" s="884">
        <f>SUM(C14)</f>
        <v>2</v>
      </c>
      <c r="D15" s="884">
        <f>SUM(D14)</f>
        <v>10538000</v>
      </c>
    </row>
    <row r="16" spans="1:11" s="292" customFormat="1" ht="20.100000000000001" customHeight="1">
      <c r="A16" s="1310" t="s">
        <v>819</v>
      </c>
      <c r="B16" s="809">
        <v>11</v>
      </c>
      <c r="C16" s="1311">
        <f>SUM(C15,C13,C11,C7)</f>
        <v>365</v>
      </c>
      <c r="D16" s="1311">
        <f>SUM(D15,D13,D11,D7)</f>
        <v>69264207</v>
      </c>
    </row>
    <row r="17" spans="1:5" ht="20.100000000000001" customHeight="1">
      <c r="A17" s="1307" t="s">
        <v>740</v>
      </c>
      <c r="B17" s="883">
        <v>12</v>
      </c>
      <c r="C17" s="810">
        <v>11</v>
      </c>
      <c r="D17" s="810">
        <v>72426000</v>
      </c>
      <c r="E17" s="292"/>
    </row>
    <row r="18" spans="1:5" ht="20.100000000000001" customHeight="1">
      <c r="A18" s="1308" t="s">
        <v>820</v>
      </c>
      <c r="B18" s="809">
        <v>13</v>
      </c>
      <c r="C18" s="884">
        <v>11</v>
      </c>
      <c r="D18" s="884">
        <v>72426000</v>
      </c>
    </row>
    <row r="19" spans="1:5" s="292" customFormat="1" ht="20.100000000000001" customHeight="1">
      <c r="A19" s="1307" t="s">
        <v>821</v>
      </c>
      <c r="B19" s="809">
        <v>14</v>
      </c>
      <c r="C19" s="810">
        <v>19904</v>
      </c>
      <c r="D19" s="810">
        <v>1390574</v>
      </c>
    </row>
    <row r="20" spans="1:5" ht="20.100000000000001" customHeight="1">
      <c r="A20" s="1308" t="s">
        <v>822</v>
      </c>
      <c r="B20" s="883">
        <v>15</v>
      </c>
      <c r="C20" s="884">
        <f>SUM(C19)</f>
        <v>19904</v>
      </c>
      <c r="D20" s="884">
        <f>SUM(D19)</f>
        <v>1390574</v>
      </c>
    </row>
  </sheetData>
  <mergeCells count="2">
    <mergeCell ref="A1:D1"/>
    <mergeCell ref="A2:D2"/>
  </mergeCells>
  <pageMargins left="0.7" right="0.7" top="0.75" bottom="0.75" header="0.3" footer="0.3"/>
  <pageSetup paperSize="9" scale="8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23"/>
  <sheetViews>
    <sheetView tabSelected="1" workbookViewId="0">
      <selection activeCell="B2" sqref="B2:C2"/>
    </sheetView>
  </sheetViews>
  <sheetFormatPr defaultRowHeight="15"/>
  <cols>
    <col min="2" max="2" width="46.140625" customWidth="1"/>
    <col min="3" max="5" width="38" customWidth="1"/>
  </cols>
  <sheetData>
    <row r="1" spans="1:3" ht="34.5" customHeight="1">
      <c r="A1" s="1525" t="s">
        <v>741</v>
      </c>
      <c r="B1" s="1573"/>
      <c r="C1" s="1573"/>
    </row>
    <row r="2" spans="1:3" ht="16.5" thickBot="1">
      <c r="A2" s="812"/>
      <c r="B2" s="1574" t="s">
        <v>1022</v>
      </c>
      <c r="C2" s="1574"/>
    </row>
    <row r="3" spans="1:3" ht="33.75" customHeight="1" thickBot="1">
      <c r="A3" s="813" t="s">
        <v>742</v>
      </c>
      <c r="B3" s="814" t="s">
        <v>149</v>
      </c>
      <c r="C3" s="815" t="s">
        <v>849</v>
      </c>
    </row>
    <row r="4" spans="1:3" ht="24.95" customHeight="1" thickBot="1">
      <c r="A4" s="813">
        <v>1</v>
      </c>
      <c r="B4" s="814">
        <v>2</v>
      </c>
      <c r="C4" s="815">
        <v>3</v>
      </c>
    </row>
    <row r="5" spans="1:3" ht="27.95" customHeight="1">
      <c r="A5" s="816" t="s">
        <v>304</v>
      </c>
      <c r="B5" s="817" t="s">
        <v>743</v>
      </c>
      <c r="C5" s="818">
        <v>916035141</v>
      </c>
    </row>
    <row r="6" spans="1:3" ht="27.95" customHeight="1">
      <c r="A6" s="819" t="s">
        <v>312</v>
      </c>
      <c r="B6" s="820" t="s">
        <v>744</v>
      </c>
      <c r="C6" s="821">
        <v>541277289</v>
      </c>
    </row>
    <row r="7" spans="1:3" ht="27.95" customHeight="1">
      <c r="A7" s="822" t="s">
        <v>325</v>
      </c>
      <c r="B7" s="823" t="s">
        <v>745</v>
      </c>
      <c r="C7" s="824">
        <f>C5-C6</f>
        <v>374757852</v>
      </c>
    </row>
    <row r="8" spans="1:3" ht="27.95" customHeight="1">
      <c r="A8" s="819" t="s">
        <v>326</v>
      </c>
      <c r="B8" s="820" t="s">
        <v>746</v>
      </c>
      <c r="C8" s="821">
        <v>291663902</v>
      </c>
    </row>
    <row r="9" spans="1:3" ht="27.95" customHeight="1">
      <c r="A9" s="819" t="s">
        <v>327</v>
      </c>
      <c r="B9" s="820" t="s">
        <v>747</v>
      </c>
      <c r="C9" s="821">
        <v>155737072</v>
      </c>
    </row>
    <row r="10" spans="1:3" ht="27.95" customHeight="1">
      <c r="A10" s="822" t="s">
        <v>328</v>
      </c>
      <c r="B10" s="823" t="s">
        <v>748</v>
      </c>
      <c r="C10" s="824">
        <f>C8-C9</f>
        <v>135926830</v>
      </c>
    </row>
    <row r="11" spans="1:3" ht="27.95" customHeight="1">
      <c r="A11" s="822" t="s">
        <v>329</v>
      </c>
      <c r="B11" s="823" t="s">
        <v>749</v>
      </c>
      <c r="C11" s="824">
        <f>C10+C7</f>
        <v>510684682</v>
      </c>
    </row>
    <row r="12" spans="1:3" ht="27.95" customHeight="1">
      <c r="A12" s="819" t="s">
        <v>330</v>
      </c>
      <c r="B12" s="820" t="s">
        <v>750</v>
      </c>
      <c r="C12" s="821">
        <v>0</v>
      </c>
    </row>
    <row r="13" spans="1:3" ht="27.95" customHeight="1">
      <c r="A13" s="819" t="s">
        <v>751</v>
      </c>
      <c r="B13" s="820" t="s">
        <v>752</v>
      </c>
      <c r="C13" s="821">
        <v>0</v>
      </c>
    </row>
    <row r="14" spans="1:3" ht="27.95" customHeight="1">
      <c r="A14" s="822" t="s">
        <v>427</v>
      </c>
      <c r="B14" s="823" t="s">
        <v>753</v>
      </c>
      <c r="C14" s="824">
        <f>C12-C13</f>
        <v>0</v>
      </c>
    </row>
    <row r="15" spans="1:3" ht="27.95" customHeight="1">
      <c r="A15" s="819" t="s">
        <v>428</v>
      </c>
      <c r="B15" s="820" t="s">
        <v>754</v>
      </c>
      <c r="C15" s="821">
        <v>0</v>
      </c>
    </row>
    <row r="16" spans="1:3" ht="27.95" customHeight="1">
      <c r="A16" s="819" t="s">
        <v>429</v>
      </c>
      <c r="B16" s="820" t="s">
        <v>755</v>
      </c>
      <c r="C16" s="821">
        <v>0</v>
      </c>
    </row>
    <row r="17" spans="1:3" ht="27.95" customHeight="1">
      <c r="A17" s="822" t="s">
        <v>430</v>
      </c>
      <c r="B17" s="823" t="s">
        <v>756</v>
      </c>
      <c r="C17" s="824">
        <f>C15-C16</f>
        <v>0</v>
      </c>
    </row>
    <row r="18" spans="1:3" ht="27.95" customHeight="1">
      <c r="A18" s="822" t="s">
        <v>431</v>
      </c>
      <c r="B18" s="823" t="s">
        <v>757</v>
      </c>
      <c r="C18" s="824">
        <f>C14+C17</f>
        <v>0</v>
      </c>
    </row>
    <row r="19" spans="1:3" ht="27.95" customHeight="1">
      <c r="A19" s="822" t="s">
        <v>432</v>
      </c>
      <c r="B19" s="823" t="s">
        <v>758</v>
      </c>
      <c r="C19" s="824">
        <f>C11+C18</f>
        <v>510684682</v>
      </c>
    </row>
    <row r="20" spans="1:3" ht="27.95" customHeight="1">
      <c r="A20" s="822" t="s">
        <v>433</v>
      </c>
      <c r="B20" s="823" t="s">
        <v>759</v>
      </c>
      <c r="C20" s="824">
        <v>0</v>
      </c>
    </row>
    <row r="21" spans="1:3" ht="27.95" customHeight="1">
      <c r="A21" s="822" t="s">
        <v>434</v>
      </c>
      <c r="B21" s="823" t="s">
        <v>760</v>
      </c>
      <c r="C21" s="824">
        <f>C11-C20</f>
        <v>510684682</v>
      </c>
    </row>
    <row r="22" spans="1:3" ht="27.95" customHeight="1">
      <c r="A22" s="822" t="s">
        <v>426</v>
      </c>
      <c r="B22" s="823" t="s">
        <v>761</v>
      </c>
      <c r="C22" s="824">
        <v>0</v>
      </c>
    </row>
    <row r="23" spans="1:3" ht="27.95" customHeight="1" thickBot="1">
      <c r="A23" s="825" t="s">
        <v>550</v>
      </c>
      <c r="B23" s="826" t="s">
        <v>762</v>
      </c>
      <c r="C23" s="827">
        <v>0</v>
      </c>
    </row>
  </sheetData>
  <mergeCells count="2">
    <mergeCell ref="A1:C1"/>
    <mergeCell ref="B2:C2"/>
  </mergeCells>
  <pageMargins left="0.7" right="0.7" top="0.75" bottom="0.75" header="0.3" footer="0.3"/>
  <pageSetup paperSize="9" scale="9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2"/>
  <sheetViews>
    <sheetView workbookViewId="0">
      <selection activeCell="E2" sqref="E2:H2"/>
    </sheetView>
  </sheetViews>
  <sheetFormatPr defaultRowHeight="15"/>
  <cols>
    <col min="2" max="2" width="37.7109375" customWidth="1"/>
    <col min="3" max="3" width="17" customWidth="1"/>
    <col min="4" max="4" width="13.85546875" customWidth="1"/>
    <col min="5" max="5" width="15.42578125" customWidth="1"/>
    <col min="6" max="6" width="13.7109375" customWidth="1"/>
    <col min="7" max="7" width="12.28515625" customWidth="1"/>
    <col min="8" max="8" width="13.85546875" customWidth="1"/>
  </cols>
  <sheetData>
    <row r="1" spans="1:8" ht="49.5" customHeight="1">
      <c r="A1" s="1575" t="s">
        <v>895</v>
      </c>
      <c r="B1" s="1575"/>
      <c r="C1" s="1575"/>
      <c r="D1" s="1575"/>
      <c r="E1" s="1575"/>
      <c r="F1" s="1575"/>
      <c r="G1" s="1575"/>
      <c r="H1" s="1575"/>
    </row>
    <row r="2" spans="1:8" ht="30.75" customHeight="1" thickBot="1">
      <c r="A2" s="828"/>
      <c r="B2" s="828"/>
      <c r="C2" s="828"/>
      <c r="D2" s="828"/>
      <c r="E2" s="1584" t="s">
        <v>1014</v>
      </c>
      <c r="F2" s="1584"/>
      <c r="G2" s="1584"/>
      <c r="H2" s="1584"/>
    </row>
    <row r="3" spans="1:8" ht="45.75" thickBot="1">
      <c r="A3" s="1580" t="s">
        <v>86</v>
      </c>
      <c r="B3" s="1582" t="s">
        <v>763</v>
      </c>
      <c r="C3" s="1582" t="s">
        <v>764</v>
      </c>
      <c r="D3" s="1582" t="s">
        <v>765</v>
      </c>
      <c r="E3" s="1582" t="s">
        <v>766</v>
      </c>
      <c r="F3" s="829" t="s">
        <v>767</v>
      </c>
      <c r="G3" s="1576" t="s">
        <v>782</v>
      </c>
      <c r="H3" s="1576" t="s">
        <v>783</v>
      </c>
    </row>
    <row r="4" spans="1:8" ht="24.95" customHeight="1" thickBot="1">
      <c r="A4" s="1581"/>
      <c r="B4" s="1583"/>
      <c r="C4" s="1583"/>
      <c r="D4" s="1583"/>
      <c r="E4" s="1583"/>
      <c r="F4" s="829" t="s">
        <v>768</v>
      </c>
      <c r="G4" s="1577"/>
      <c r="H4" s="1577"/>
    </row>
    <row r="5" spans="1:8" ht="24.95" customHeight="1" thickBot="1">
      <c r="A5" s="830" t="s">
        <v>607</v>
      </c>
      <c r="B5" s="829" t="s">
        <v>608</v>
      </c>
      <c r="C5" s="829" t="s">
        <v>609</v>
      </c>
      <c r="D5" s="829" t="s">
        <v>610</v>
      </c>
      <c r="E5" s="829" t="s">
        <v>611</v>
      </c>
      <c r="F5" s="829" t="s">
        <v>612</v>
      </c>
      <c r="G5" s="829" t="s">
        <v>613</v>
      </c>
      <c r="H5" s="829" t="s">
        <v>784</v>
      </c>
    </row>
    <row r="6" spans="1:8" ht="24.95" customHeight="1">
      <c r="A6" s="831" t="s">
        <v>0</v>
      </c>
      <c r="B6" s="832" t="s">
        <v>786</v>
      </c>
      <c r="C6" s="833">
        <v>509278700</v>
      </c>
      <c r="D6" s="833">
        <v>0</v>
      </c>
      <c r="E6" s="833"/>
      <c r="F6" s="834">
        <v>509278700</v>
      </c>
      <c r="G6" s="834">
        <v>0</v>
      </c>
      <c r="H6" s="834">
        <v>509278700</v>
      </c>
    </row>
    <row r="7" spans="1:8" ht="24.95" customHeight="1">
      <c r="A7" s="835" t="s">
        <v>1</v>
      </c>
      <c r="B7" s="836" t="s">
        <v>787</v>
      </c>
      <c r="C7" s="837">
        <v>545986</v>
      </c>
      <c r="D7" s="837">
        <v>0</v>
      </c>
      <c r="E7" s="833"/>
      <c r="F7" s="834">
        <v>545986</v>
      </c>
      <c r="G7" s="834">
        <v>0</v>
      </c>
      <c r="H7" s="834">
        <v>545986</v>
      </c>
    </row>
    <row r="8" spans="1:8" ht="28.5">
      <c r="A8" s="835" t="s">
        <v>2</v>
      </c>
      <c r="B8" s="836" t="s">
        <v>885</v>
      </c>
      <c r="C8" s="837">
        <v>420614</v>
      </c>
      <c r="D8" s="837">
        <v>0</v>
      </c>
      <c r="E8" s="833"/>
      <c r="F8" s="834">
        <v>420614</v>
      </c>
      <c r="G8" s="834">
        <v>0</v>
      </c>
      <c r="H8" s="834">
        <v>420614</v>
      </c>
    </row>
    <row r="9" spans="1:8" ht="24.95" customHeight="1" thickBot="1">
      <c r="A9" s="835" t="s">
        <v>12</v>
      </c>
      <c r="B9" s="836" t="s">
        <v>789</v>
      </c>
      <c r="C9" s="837">
        <v>439382</v>
      </c>
      <c r="D9" s="837"/>
      <c r="E9" s="833">
        <v>0</v>
      </c>
      <c r="F9" s="834">
        <v>439382</v>
      </c>
      <c r="G9" s="834">
        <v>0</v>
      </c>
      <c r="H9" s="834">
        <v>439382</v>
      </c>
    </row>
    <row r="10" spans="1:8" ht="24.95" customHeight="1" thickBot="1">
      <c r="A10" s="1578" t="s">
        <v>222</v>
      </c>
      <c r="B10" s="1579"/>
      <c r="C10" s="838">
        <f t="shared" ref="C10:H10" si="0">SUM(C6:C9)</f>
        <v>510684682</v>
      </c>
      <c r="D10" s="838">
        <f t="shared" si="0"/>
        <v>0</v>
      </c>
      <c r="E10" s="838">
        <f t="shared" si="0"/>
        <v>0</v>
      </c>
      <c r="F10" s="838">
        <f t="shared" si="0"/>
        <v>510684682</v>
      </c>
      <c r="G10" s="838">
        <f t="shared" si="0"/>
        <v>0</v>
      </c>
      <c r="H10" s="838">
        <f t="shared" si="0"/>
        <v>510684682</v>
      </c>
    </row>
    <row r="11" spans="1:8">
      <c r="C11" s="236"/>
      <c r="G11" s="236"/>
      <c r="H11" s="236"/>
    </row>
    <row r="12" spans="1:8">
      <c r="C12" s="236"/>
      <c r="G12" s="236"/>
    </row>
  </sheetData>
  <mergeCells count="10">
    <mergeCell ref="A1:H1"/>
    <mergeCell ref="G3:G4"/>
    <mergeCell ref="H3:H4"/>
    <mergeCell ref="A10:B10"/>
    <mergeCell ref="A3:A4"/>
    <mergeCell ref="B3:B4"/>
    <mergeCell ref="C3:C4"/>
    <mergeCell ref="D3:D4"/>
    <mergeCell ref="E3:E4"/>
    <mergeCell ref="E2:H2"/>
  </mergeCells>
  <pageMargins left="0.7" right="0.7" top="0.75" bottom="0.75" header="0.3" footer="0.3"/>
  <pageSetup paperSize="9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11"/>
  <sheetViews>
    <sheetView workbookViewId="0">
      <selection activeCell="F2" sqref="F2:I2"/>
    </sheetView>
  </sheetViews>
  <sheetFormatPr defaultRowHeight="15"/>
  <cols>
    <col min="3" max="3" width="19" customWidth="1"/>
    <col min="4" max="4" width="14.140625" customWidth="1"/>
    <col min="5" max="5" width="18.7109375" customWidth="1"/>
    <col min="6" max="6" width="12.7109375" customWidth="1"/>
    <col min="7" max="7" width="11.28515625" customWidth="1"/>
    <col min="8" max="8" width="13.28515625" customWidth="1"/>
    <col min="9" max="9" width="18.7109375" customWidth="1"/>
  </cols>
  <sheetData>
    <row r="1" spans="1:9" ht="27" customHeight="1">
      <c r="A1" s="1591" t="s">
        <v>785</v>
      </c>
      <c r="B1" s="1591"/>
      <c r="C1" s="1591"/>
      <c r="D1" s="1591"/>
      <c r="E1" s="1591"/>
      <c r="F1" s="1591"/>
      <c r="G1" s="1591"/>
      <c r="H1" s="1591"/>
      <c r="I1" s="1591"/>
    </row>
    <row r="2" spans="1:9">
      <c r="A2" s="292"/>
      <c r="B2" s="292"/>
      <c r="C2" s="292"/>
      <c r="D2" s="292"/>
      <c r="E2" s="292"/>
      <c r="F2" s="1596" t="s">
        <v>1015</v>
      </c>
      <c r="G2" s="1596"/>
      <c r="H2" s="1596"/>
      <c r="I2" s="1596"/>
    </row>
    <row r="3" spans="1:9">
      <c r="A3" s="292"/>
      <c r="B3" s="292"/>
      <c r="C3" s="292"/>
      <c r="D3" s="292"/>
      <c r="E3" s="292"/>
      <c r="F3" s="292"/>
      <c r="G3" s="292"/>
      <c r="H3" s="292"/>
      <c r="I3" s="292"/>
    </row>
    <row r="4" spans="1:9" ht="15.75" thickBot="1">
      <c r="A4" s="292"/>
      <c r="B4" s="292"/>
      <c r="C4" s="292"/>
      <c r="D4" s="292"/>
      <c r="E4" s="292"/>
      <c r="F4" s="292"/>
      <c r="G4" s="292"/>
      <c r="H4" s="1592" t="s">
        <v>897</v>
      </c>
      <c r="I4" s="1592"/>
    </row>
    <row r="5" spans="1:9" ht="15.75" thickBot="1">
      <c r="A5" s="839"/>
      <c r="B5" s="840"/>
      <c r="C5" s="841"/>
      <c r="D5" s="1586" t="s">
        <v>896</v>
      </c>
      <c r="E5" s="1586"/>
      <c r="F5" s="1586"/>
      <c r="G5" s="1586"/>
      <c r="H5" s="1586"/>
      <c r="I5" s="1586"/>
    </row>
    <row r="6" spans="1:9" ht="51.75" customHeight="1" thickBot="1">
      <c r="A6" s="1593" t="s">
        <v>769</v>
      </c>
      <c r="B6" s="1594"/>
      <c r="C6" s="1595"/>
      <c r="D6" s="880" t="s">
        <v>770</v>
      </c>
      <c r="E6" s="880" t="s">
        <v>771</v>
      </c>
      <c r="F6" s="881" t="s">
        <v>772</v>
      </c>
      <c r="G6" s="880" t="s">
        <v>773</v>
      </c>
      <c r="H6" s="882" t="s">
        <v>774</v>
      </c>
      <c r="I6" s="882" t="s">
        <v>775</v>
      </c>
    </row>
    <row r="7" spans="1:9" ht="15.75" thickBot="1">
      <c r="A7" s="842"/>
      <c r="B7" s="843"/>
      <c r="C7" s="844"/>
      <c r="D7" s="845"/>
      <c r="E7" s="845"/>
      <c r="F7" s="846"/>
      <c r="G7" s="845"/>
      <c r="H7" s="847"/>
      <c r="I7" s="847"/>
    </row>
    <row r="8" spans="1:9" ht="15.75" thickBot="1">
      <c r="A8" s="1588" t="s">
        <v>776</v>
      </c>
      <c r="B8" s="1589"/>
      <c r="C8" s="1590"/>
      <c r="D8" s="848">
        <v>203770</v>
      </c>
      <c r="E8" s="848">
        <v>300</v>
      </c>
      <c r="F8" s="849">
        <v>238647</v>
      </c>
      <c r="G8" s="850">
        <f t="shared" ref="G8" si="0">F8/D8</f>
        <v>1.1711586592727095</v>
      </c>
      <c r="H8" s="848">
        <v>300</v>
      </c>
      <c r="I8" s="848"/>
    </row>
    <row r="9" spans="1:9" ht="15.75" thickBot="1">
      <c r="A9" s="1585" t="s">
        <v>375</v>
      </c>
      <c r="B9" s="1586"/>
      <c r="C9" s="1587"/>
      <c r="D9" s="851">
        <f>SUM(D8:D8)</f>
        <v>203770</v>
      </c>
      <c r="E9" s="851">
        <f>SUM(E8:E8)</f>
        <v>300</v>
      </c>
      <c r="F9" s="851">
        <f>SUM(F8:F8)</f>
        <v>238647</v>
      </c>
      <c r="G9" s="852"/>
      <c r="H9" s="851">
        <f>SUM(H8:H8)</f>
        <v>300</v>
      </c>
      <c r="I9" s="851">
        <f>SUM(I8:I8)</f>
        <v>0</v>
      </c>
    </row>
    <row r="11" spans="1:9">
      <c r="G11" s="853"/>
    </row>
  </sheetData>
  <mergeCells count="7">
    <mergeCell ref="A9:C9"/>
    <mergeCell ref="A8:C8"/>
    <mergeCell ref="A1:I1"/>
    <mergeCell ref="H4:I4"/>
    <mergeCell ref="D5:I5"/>
    <mergeCell ref="A6:C6"/>
    <mergeCell ref="F2:I2"/>
  </mergeCells>
  <pageMargins left="0.7" right="0.7" top="0.75" bottom="0.75" header="0.3" footer="0.3"/>
  <pageSetup paperSize="9" scale="5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50"/>
  <sheetViews>
    <sheetView zoomScaleNormal="100" workbookViewId="0">
      <selection activeCell="A2" sqref="A2:C2"/>
    </sheetView>
  </sheetViews>
  <sheetFormatPr defaultRowHeight="15"/>
  <cols>
    <col min="1" max="1" width="62.42578125" customWidth="1"/>
    <col min="2" max="2" width="12.85546875" customWidth="1"/>
    <col min="3" max="3" width="23.140625" customWidth="1"/>
  </cols>
  <sheetData>
    <row r="1" spans="1:3" ht="41.25" customHeight="1">
      <c r="A1" s="1542" t="s">
        <v>777</v>
      </c>
      <c r="B1" s="1542"/>
      <c r="C1" s="1542"/>
    </row>
    <row r="2" spans="1:3" ht="15.75" thickBot="1">
      <c r="A2" s="1597" t="s">
        <v>1016</v>
      </c>
      <c r="B2" s="1597"/>
      <c r="C2" s="1597"/>
    </row>
    <row r="3" spans="1:3">
      <c r="A3" s="1543" t="s">
        <v>149</v>
      </c>
      <c r="B3" s="1546" t="s">
        <v>630</v>
      </c>
      <c r="C3" s="1543" t="s">
        <v>850</v>
      </c>
    </row>
    <row r="4" spans="1:3">
      <c r="A4" s="1544"/>
      <c r="B4" s="1547"/>
      <c r="C4" s="1544"/>
    </row>
    <row r="5" spans="1:3" ht="36" customHeight="1" thickBot="1">
      <c r="A5" s="1545"/>
      <c r="B5" s="1548"/>
      <c r="C5" s="1545"/>
    </row>
    <row r="6" spans="1:3">
      <c r="A6" s="1235" t="s">
        <v>638</v>
      </c>
      <c r="B6" s="1236" t="s">
        <v>608</v>
      </c>
      <c r="C6" s="1237" t="s">
        <v>609</v>
      </c>
    </row>
    <row r="7" spans="1:3" ht="24.95" customHeight="1">
      <c r="A7" s="1238" t="s">
        <v>898</v>
      </c>
      <c r="B7" s="1244">
        <v>1</v>
      </c>
      <c r="C7" s="1241">
        <v>64710936</v>
      </c>
    </row>
    <row r="8" spans="1:3" ht="25.5">
      <c r="A8" s="1238" t="s">
        <v>899</v>
      </c>
      <c r="B8" s="1244">
        <v>2</v>
      </c>
      <c r="C8" s="1241">
        <v>66942762</v>
      </c>
    </row>
    <row r="9" spans="1:3" ht="24.95" customHeight="1">
      <c r="A9" s="1238" t="s">
        <v>900</v>
      </c>
      <c r="B9" s="1244">
        <v>3</v>
      </c>
      <c r="C9" s="1241">
        <v>278071</v>
      </c>
    </row>
    <row r="10" spans="1:3" ht="24.95" customHeight="1">
      <c r="A10" s="1239" t="s">
        <v>901</v>
      </c>
      <c r="B10" s="1244">
        <v>4</v>
      </c>
      <c r="C10" s="1242">
        <v>131931769</v>
      </c>
    </row>
    <row r="11" spans="1:3" ht="24.95" customHeight="1">
      <c r="A11" s="1238" t="s">
        <v>778</v>
      </c>
      <c r="B11" s="1244">
        <v>5</v>
      </c>
      <c r="C11" s="1241">
        <v>0</v>
      </c>
    </row>
    <row r="12" spans="1:3" ht="24.95" customHeight="1">
      <c r="A12" s="1238" t="s">
        <v>779</v>
      </c>
      <c r="B12" s="1244">
        <v>6</v>
      </c>
      <c r="C12" s="1241">
        <v>24481811</v>
      </c>
    </row>
    <row r="13" spans="1:3" ht="24.95" customHeight="1">
      <c r="A13" s="1239" t="s">
        <v>902</v>
      </c>
      <c r="B13" s="1244">
        <v>7</v>
      </c>
      <c r="C13" s="1242">
        <v>24481811</v>
      </c>
    </row>
    <row r="14" spans="1:3">
      <c r="A14" s="1238" t="s">
        <v>780</v>
      </c>
      <c r="B14" s="1244">
        <v>8</v>
      </c>
      <c r="C14" s="1241">
        <v>316934634</v>
      </c>
    </row>
    <row r="15" spans="1:3">
      <c r="A15" s="1238" t="s">
        <v>781</v>
      </c>
      <c r="B15" s="1244">
        <v>9</v>
      </c>
      <c r="C15" s="1241">
        <v>16567083</v>
      </c>
    </row>
    <row r="16" spans="1:3" ht="24.95" customHeight="1">
      <c r="A16" s="1238" t="s">
        <v>903</v>
      </c>
      <c r="B16" s="1244">
        <v>10</v>
      </c>
      <c r="C16" s="1241">
        <v>8434318</v>
      </c>
    </row>
    <row r="17" spans="1:3" ht="24.95" customHeight="1">
      <c r="A17" s="1238" t="s">
        <v>904</v>
      </c>
      <c r="B17" s="1244">
        <v>11</v>
      </c>
      <c r="C17" s="1241">
        <v>48543139</v>
      </c>
    </row>
    <row r="18" spans="1:3" ht="24.95" customHeight="1">
      <c r="A18" s="1239" t="s">
        <v>905</v>
      </c>
      <c r="B18" s="1244">
        <v>12</v>
      </c>
      <c r="C18" s="1242">
        <v>390479174</v>
      </c>
    </row>
    <row r="19" spans="1:3" ht="24.95" customHeight="1">
      <c r="A19" s="1238" t="s">
        <v>906</v>
      </c>
      <c r="B19" s="1244">
        <v>13</v>
      </c>
      <c r="C19" s="1241">
        <v>23818522</v>
      </c>
    </row>
    <row r="20" spans="1:3" ht="24.95" customHeight="1">
      <c r="A20" s="1238" t="s">
        <v>907</v>
      </c>
      <c r="B20" s="1244">
        <v>14</v>
      </c>
      <c r="C20" s="1241">
        <v>71072708</v>
      </c>
    </row>
    <row r="21" spans="1:3" ht="24.95" customHeight="1">
      <c r="A21" s="1238" t="s">
        <v>908</v>
      </c>
      <c r="B21" s="1244">
        <v>15</v>
      </c>
      <c r="C21" s="1241">
        <v>0</v>
      </c>
    </row>
    <row r="22" spans="1:3" ht="24.95" customHeight="1">
      <c r="A22" s="1238" t="s">
        <v>909</v>
      </c>
      <c r="B22" s="1244">
        <v>16</v>
      </c>
      <c r="C22" s="1241">
        <v>913018</v>
      </c>
    </row>
    <row r="23" spans="1:3" ht="24.95" customHeight="1">
      <c r="A23" s="1239" t="s">
        <v>910</v>
      </c>
      <c r="B23" s="1244">
        <v>17</v>
      </c>
      <c r="C23" s="1242">
        <v>95804248</v>
      </c>
    </row>
    <row r="24" spans="1:3" ht="24.95" customHeight="1">
      <c r="A24" s="1238" t="s">
        <v>911</v>
      </c>
      <c r="B24" s="1244">
        <v>18</v>
      </c>
      <c r="C24" s="1241">
        <v>122948593</v>
      </c>
    </row>
    <row r="25" spans="1:3" ht="24.95" customHeight="1">
      <c r="A25" s="1238" t="s">
        <v>912</v>
      </c>
      <c r="B25" s="1244">
        <v>19</v>
      </c>
      <c r="C25" s="1241">
        <v>22845562</v>
      </c>
    </row>
    <row r="26" spans="1:3" ht="24.95" customHeight="1">
      <c r="A26" s="1238" t="s">
        <v>913</v>
      </c>
      <c r="B26" s="1244">
        <v>20</v>
      </c>
      <c r="C26" s="1241">
        <v>28718286</v>
      </c>
    </row>
    <row r="27" spans="1:3" ht="24.95" customHeight="1">
      <c r="A27" s="1239" t="s">
        <v>914</v>
      </c>
      <c r="B27" s="1244">
        <v>21</v>
      </c>
      <c r="C27" s="1242">
        <v>174512441</v>
      </c>
    </row>
    <row r="28" spans="1:3" ht="24.95" customHeight="1">
      <c r="A28" s="1239" t="s">
        <v>915</v>
      </c>
      <c r="B28" s="1244">
        <v>22</v>
      </c>
      <c r="C28" s="1242">
        <v>63645439</v>
      </c>
    </row>
    <row r="29" spans="1:3" ht="24.95" customHeight="1">
      <c r="A29" s="1239" t="s">
        <v>916</v>
      </c>
      <c r="B29" s="1244">
        <v>23</v>
      </c>
      <c r="C29" s="1242">
        <v>199962404</v>
      </c>
    </row>
    <row r="30" spans="1:3" ht="24.95" customHeight="1">
      <c r="A30" s="1239" t="s">
        <v>917</v>
      </c>
      <c r="B30" s="1244">
        <v>24</v>
      </c>
      <c r="C30" s="1242">
        <v>12968222</v>
      </c>
    </row>
    <row r="31" spans="1:3">
      <c r="A31" s="1238" t="s">
        <v>918</v>
      </c>
      <c r="B31" s="1244">
        <v>25</v>
      </c>
      <c r="C31" s="1241">
        <v>0</v>
      </c>
    </row>
    <row r="32" spans="1:3" ht="24.95" customHeight="1">
      <c r="A32" s="1238" t="s">
        <v>919</v>
      </c>
      <c r="B32" s="1244">
        <v>26</v>
      </c>
      <c r="C32" s="1241">
        <v>0</v>
      </c>
    </row>
    <row r="33" spans="1:3" ht="24.95" customHeight="1">
      <c r="A33" s="1238" t="s">
        <v>920</v>
      </c>
      <c r="B33" s="1244">
        <v>27</v>
      </c>
      <c r="C33" s="1241">
        <v>0</v>
      </c>
    </row>
    <row r="34" spans="1:3" ht="24.95" customHeight="1">
      <c r="A34" s="1238" t="s">
        <v>921</v>
      </c>
      <c r="B34" s="1244">
        <v>28</v>
      </c>
      <c r="C34" s="1241">
        <v>780</v>
      </c>
    </row>
    <row r="35" spans="1:3" ht="24.95" customHeight="1">
      <c r="A35" s="1238" t="s">
        <v>922</v>
      </c>
      <c r="B35" s="1244">
        <v>29</v>
      </c>
      <c r="C35" s="1241">
        <v>0</v>
      </c>
    </row>
    <row r="36" spans="1:3" ht="24.95" customHeight="1">
      <c r="A36" s="1238" t="s">
        <v>923</v>
      </c>
      <c r="B36" s="1244">
        <v>30</v>
      </c>
      <c r="C36" s="1241">
        <v>0</v>
      </c>
    </row>
    <row r="37" spans="1:3" ht="24.95" customHeight="1">
      <c r="A37" s="1238" t="s">
        <v>924</v>
      </c>
      <c r="B37" s="1244">
        <v>31</v>
      </c>
      <c r="C37" s="1241">
        <v>0</v>
      </c>
    </row>
    <row r="38" spans="1:3" ht="24.95" customHeight="1">
      <c r="A38" s="1239" t="s">
        <v>925</v>
      </c>
      <c r="B38" s="1244">
        <v>32</v>
      </c>
      <c r="C38" s="1242">
        <v>780</v>
      </c>
    </row>
    <row r="39" spans="1:3" ht="24.95" customHeight="1">
      <c r="A39" s="1238" t="s">
        <v>926</v>
      </c>
      <c r="B39" s="1244">
        <v>33</v>
      </c>
      <c r="C39" s="1241">
        <v>0</v>
      </c>
    </row>
    <row r="40" spans="1:3" ht="24.95" customHeight="1">
      <c r="A40" s="1238" t="s">
        <v>927</v>
      </c>
      <c r="B40" s="1244">
        <v>34</v>
      </c>
      <c r="C40" s="1241">
        <v>0</v>
      </c>
    </row>
    <row r="41" spans="1:3" ht="24.95" customHeight="1">
      <c r="A41" s="1238" t="s">
        <v>928</v>
      </c>
      <c r="B41" s="1244">
        <v>35</v>
      </c>
      <c r="C41" s="1241">
        <v>1687</v>
      </c>
    </row>
    <row r="42" spans="1:3" ht="24.95" customHeight="1">
      <c r="A42" s="1238" t="s">
        <v>929</v>
      </c>
      <c r="B42" s="1244">
        <v>36</v>
      </c>
      <c r="C42" s="1241">
        <v>0</v>
      </c>
    </row>
    <row r="43" spans="1:3" ht="24.95" customHeight="1">
      <c r="A43" s="1238" t="s">
        <v>930</v>
      </c>
      <c r="B43" s="1244">
        <v>37</v>
      </c>
      <c r="C43" s="1241">
        <v>0</v>
      </c>
    </row>
    <row r="44" spans="1:3" ht="24.95" customHeight="1">
      <c r="A44" s="1238" t="s">
        <v>931</v>
      </c>
      <c r="B44" s="1244">
        <v>38</v>
      </c>
      <c r="C44" s="1241">
        <v>0</v>
      </c>
    </row>
    <row r="45" spans="1:3" ht="24.95" customHeight="1">
      <c r="A45" s="1238" t="s">
        <v>932</v>
      </c>
      <c r="B45" s="1244">
        <v>39</v>
      </c>
      <c r="C45" s="1241">
        <v>0</v>
      </c>
    </row>
    <row r="46" spans="1:3" ht="24.95" customHeight="1">
      <c r="A46" s="1238" t="s">
        <v>933</v>
      </c>
      <c r="B46" s="1244">
        <v>40</v>
      </c>
      <c r="C46" s="1241">
        <v>0</v>
      </c>
    </row>
    <row r="47" spans="1:3" ht="24.95" customHeight="1">
      <c r="A47" s="1238" t="s">
        <v>934</v>
      </c>
      <c r="B47" s="1244">
        <v>41</v>
      </c>
      <c r="C47" s="1241">
        <v>0</v>
      </c>
    </row>
    <row r="48" spans="1:3">
      <c r="A48" s="1239" t="s">
        <v>935</v>
      </c>
      <c r="B48" s="1244">
        <v>42</v>
      </c>
      <c r="C48" s="1242">
        <v>1687</v>
      </c>
    </row>
    <row r="49" spans="1:3">
      <c r="A49" s="1239" t="s">
        <v>936</v>
      </c>
      <c r="B49" s="1244">
        <v>43</v>
      </c>
      <c r="C49" s="1242">
        <v>-907</v>
      </c>
    </row>
    <row r="50" spans="1:3" ht="15.75" thickBot="1">
      <c r="A50" s="1240" t="s">
        <v>937</v>
      </c>
      <c r="B50" s="1245">
        <v>44</v>
      </c>
      <c r="C50" s="1243">
        <v>12967315</v>
      </c>
    </row>
  </sheetData>
  <mergeCells count="5">
    <mergeCell ref="A1:C1"/>
    <mergeCell ref="A3:A5"/>
    <mergeCell ref="B3:B5"/>
    <mergeCell ref="C3:C5"/>
    <mergeCell ref="A2:C2"/>
  </mergeCells>
  <pageMargins left="0.7" right="0.7" top="0.75" bottom="0.75" header="0.3" footer="0.3"/>
  <pageSetup paperSize="9" scale="8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view="pageBreakPreview" zoomScale="60"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</sheetPr>
  <dimension ref="A1:G157"/>
  <sheetViews>
    <sheetView workbookViewId="0">
      <selection activeCell="I7" sqref="I7"/>
    </sheetView>
  </sheetViews>
  <sheetFormatPr defaultRowHeight="15.75"/>
  <cols>
    <col min="1" max="1" width="8.140625" style="1086" customWidth="1"/>
    <col min="2" max="2" width="64.28515625" style="1086" customWidth="1"/>
    <col min="3" max="3" width="15.5703125" style="1086" customWidth="1"/>
    <col min="4" max="5" width="13.7109375" style="1086" customWidth="1"/>
    <col min="6" max="6" width="9.85546875" style="1086" customWidth="1"/>
    <col min="7" max="16384" width="9.140625" style="1086"/>
  </cols>
  <sheetData>
    <row r="1" spans="1:6">
      <c r="A1" s="1314"/>
      <c r="B1" s="1314"/>
    </row>
    <row r="2" spans="1:6">
      <c r="A2" s="1315" t="s">
        <v>872</v>
      </c>
      <c r="B2" s="1315"/>
      <c r="C2" s="1315"/>
      <c r="D2" s="1315"/>
      <c r="E2" s="1315"/>
      <c r="F2" s="1315"/>
    </row>
    <row r="3" spans="1:6">
      <c r="A3" s="945"/>
      <c r="B3" s="945"/>
    </row>
    <row r="4" spans="1:6">
      <c r="A4" s="1316" t="s">
        <v>7</v>
      </c>
      <c r="B4" s="1316"/>
      <c r="C4" s="1316"/>
      <c r="D4" s="1316"/>
      <c r="E4" s="1316"/>
      <c r="F4" s="1316"/>
    </row>
    <row r="5" spans="1:6">
      <c r="A5" s="1113"/>
      <c r="B5" s="1113"/>
      <c r="C5" s="1123"/>
      <c r="D5" s="1123"/>
      <c r="E5" s="1123"/>
      <c r="F5" s="1123" t="s">
        <v>985</v>
      </c>
    </row>
    <row r="6" spans="1:6" ht="16.5" thickBot="1">
      <c r="A6" s="1318"/>
      <c r="B6" s="1318"/>
      <c r="C6" s="1124"/>
      <c r="D6" s="1124"/>
      <c r="E6" s="1124"/>
      <c r="F6" s="1124" t="s">
        <v>145</v>
      </c>
    </row>
    <row r="7" spans="1:6" ht="48" thickBot="1">
      <c r="A7" s="949" t="s">
        <v>9</v>
      </c>
      <c r="B7" s="950" t="s">
        <v>10</v>
      </c>
      <c r="C7" s="1125" t="s">
        <v>853</v>
      </c>
      <c r="D7" s="1125" t="s">
        <v>854</v>
      </c>
      <c r="E7" s="1125" t="s">
        <v>855</v>
      </c>
      <c r="F7" s="952" t="s">
        <v>557</v>
      </c>
    </row>
    <row r="8" spans="1:6" ht="16.5" thickBot="1">
      <c r="A8" s="1126">
        <v>1</v>
      </c>
      <c r="B8" s="1127">
        <v>2</v>
      </c>
      <c r="C8" s="1127">
        <v>3</v>
      </c>
      <c r="D8" s="1127">
        <v>4</v>
      </c>
      <c r="E8" s="950">
        <v>5</v>
      </c>
      <c r="F8" s="952">
        <v>6</v>
      </c>
    </row>
    <row r="9" spans="1:6" ht="16.5" thickBot="1">
      <c r="A9" s="953" t="s">
        <v>0</v>
      </c>
      <c r="B9" s="954" t="s">
        <v>353</v>
      </c>
      <c r="C9" s="955">
        <f t="shared" ref="C9" si="0">C10+C27+C35+C47</f>
        <v>0</v>
      </c>
      <c r="D9" s="955">
        <f t="shared" ref="D9" si="1">D10+D27+D35+D47</f>
        <v>0</v>
      </c>
      <c r="E9" s="955">
        <f t="shared" ref="E9" si="2">E10+E27+E35+E47</f>
        <v>0</v>
      </c>
      <c r="F9" s="1128"/>
    </row>
    <row r="10" spans="1:6" ht="16.5" thickBot="1">
      <c r="A10" s="957" t="s">
        <v>3</v>
      </c>
      <c r="B10" s="958" t="s">
        <v>437</v>
      </c>
      <c r="C10" s="959">
        <f t="shared" ref="C10" si="3">SUM(C11:C19)</f>
        <v>0</v>
      </c>
      <c r="D10" s="959">
        <f t="shared" ref="D10" si="4">SUM(D11:D19)</f>
        <v>0</v>
      </c>
      <c r="E10" s="959">
        <f t="shared" ref="E10" si="5">SUM(E11:E19)</f>
        <v>0</v>
      </c>
      <c r="F10" s="1129"/>
    </row>
    <row r="11" spans="1:6">
      <c r="A11" s="961" t="s">
        <v>438</v>
      </c>
      <c r="B11" s="962" t="s">
        <v>226</v>
      </c>
      <c r="C11" s="1130">
        <v>0</v>
      </c>
      <c r="D11" s="1130">
        <v>0</v>
      </c>
      <c r="E11" s="1130">
        <v>0</v>
      </c>
      <c r="F11" s="1131"/>
    </row>
    <row r="12" spans="1:6">
      <c r="A12" s="965" t="s">
        <v>439</v>
      </c>
      <c r="B12" s="966" t="s">
        <v>480</v>
      </c>
      <c r="C12" s="967">
        <v>0</v>
      </c>
      <c r="D12" s="967">
        <v>0</v>
      </c>
      <c r="E12" s="967">
        <v>0</v>
      </c>
      <c r="F12" s="1132"/>
    </row>
    <row r="13" spans="1:6">
      <c r="A13" s="965" t="s">
        <v>440</v>
      </c>
      <c r="B13" s="966" t="s">
        <v>6</v>
      </c>
      <c r="C13" s="967">
        <v>0</v>
      </c>
      <c r="D13" s="967">
        <v>0</v>
      </c>
      <c r="E13" s="967">
        <v>0</v>
      </c>
      <c r="F13" s="1132"/>
    </row>
    <row r="14" spans="1:6" ht="16.5" thickBot="1">
      <c r="A14" s="965" t="s">
        <v>441</v>
      </c>
      <c r="B14" s="966" t="s">
        <v>46</v>
      </c>
      <c r="C14" s="967">
        <v>0</v>
      </c>
      <c r="D14" s="967">
        <v>0</v>
      </c>
      <c r="E14" s="967">
        <v>0</v>
      </c>
      <c r="F14" s="1133">
        <v>0</v>
      </c>
    </row>
    <row r="15" spans="1:6" ht="16.5" thickBot="1">
      <c r="A15" s="965" t="s">
        <v>442</v>
      </c>
      <c r="B15" s="966" t="s">
        <v>48</v>
      </c>
      <c r="C15" s="967">
        <v>0</v>
      </c>
      <c r="D15" s="967"/>
      <c r="E15" s="967"/>
      <c r="F15" s="1129"/>
    </row>
    <row r="16" spans="1:6">
      <c r="A16" s="965" t="s">
        <v>470</v>
      </c>
      <c r="B16" s="969" t="s">
        <v>481</v>
      </c>
      <c r="C16" s="967">
        <v>0</v>
      </c>
      <c r="D16" s="967">
        <v>0</v>
      </c>
      <c r="E16" s="967">
        <v>0</v>
      </c>
      <c r="F16" s="1133"/>
    </row>
    <row r="17" spans="1:7">
      <c r="A17" s="961" t="s">
        <v>475</v>
      </c>
      <c r="B17" s="970" t="s">
        <v>51</v>
      </c>
      <c r="C17" s="967">
        <v>0</v>
      </c>
      <c r="D17" s="967">
        <v>0</v>
      </c>
      <c r="E17" s="967">
        <v>0</v>
      </c>
      <c r="F17" s="1133"/>
    </row>
    <row r="18" spans="1:7">
      <c r="A18" s="972" t="s">
        <v>477</v>
      </c>
      <c r="B18" s="973" t="s">
        <v>314</v>
      </c>
      <c r="C18" s="967">
        <v>0</v>
      </c>
      <c r="D18" s="967">
        <v>0</v>
      </c>
      <c r="E18" s="967">
        <v>0</v>
      </c>
      <c r="F18" s="1133"/>
    </row>
    <row r="19" spans="1:7">
      <c r="A19" s="972" t="s">
        <v>482</v>
      </c>
      <c r="B19" s="973" t="s">
        <v>315</v>
      </c>
      <c r="C19" s="967">
        <v>0</v>
      </c>
      <c r="D19" s="967">
        <v>0</v>
      </c>
      <c r="E19" s="967">
        <v>0</v>
      </c>
      <c r="F19" s="1133">
        <v>0</v>
      </c>
    </row>
    <row r="20" spans="1:7">
      <c r="A20" s="965" t="s">
        <v>483</v>
      </c>
      <c r="B20" s="975" t="s">
        <v>316</v>
      </c>
      <c r="C20" s="967">
        <v>0</v>
      </c>
      <c r="D20" s="967">
        <v>0</v>
      </c>
      <c r="E20" s="967">
        <v>0</v>
      </c>
      <c r="F20" s="1133">
        <v>0</v>
      </c>
    </row>
    <row r="21" spans="1:7">
      <c r="A21" s="976" t="s">
        <v>484</v>
      </c>
      <c r="B21" s="977" t="s">
        <v>435</v>
      </c>
      <c r="C21" s="967">
        <v>0</v>
      </c>
      <c r="D21" s="967">
        <v>0</v>
      </c>
      <c r="E21" s="967">
        <v>0</v>
      </c>
      <c r="F21" s="1133">
        <v>0</v>
      </c>
      <c r="G21" s="1134"/>
    </row>
    <row r="22" spans="1:7">
      <c r="A22" s="961" t="s">
        <v>485</v>
      </c>
      <c r="B22" s="977" t="s">
        <v>471</v>
      </c>
      <c r="C22" s="967">
        <v>0</v>
      </c>
      <c r="D22" s="967">
        <v>0</v>
      </c>
      <c r="E22" s="967">
        <v>0</v>
      </c>
      <c r="F22" s="1133">
        <v>0</v>
      </c>
      <c r="G22" s="1134"/>
    </row>
    <row r="23" spans="1:7">
      <c r="A23" s="972" t="s">
        <v>486</v>
      </c>
      <c r="B23" s="977" t="s">
        <v>476</v>
      </c>
      <c r="C23" s="967">
        <v>0</v>
      </c>
      <c r="D23" s="967">
        <v>0</v>
      </c>
      <c r="E23" s="967">
        <v>0</v>
      </c>
      <c r="F23" s="1133">
        <v>0</v>
      </c>
    </row>
    <row r="24" spans="1:7">
      <c r="A24" s="972" t="s">
        <v>487</v>
      </c>
      <c r="B24" s="977" t="s">
        <v>478</v>
      </c>
      <c r="C24" s="974">
        <v>0</v>
      </c>
      <c r="D24" s="967">
        <v>0</v>
      </c>
      <c r="E24" s="967">
        <v>0</v>
      </c>
      <c r="F24" s="1133">
        <v>0</v>
      </c>
    </row>
    <row r="25" spans="1:7">
      <c r="A25" s="972" t="s">
        <v>488</v>
      </c>
      <c r="B25" s="977" t="s">
        <v>489</v>
      </c>
      <c r="C25" s="978">
        <v>0</v>
      </c>
      <c r="D25" s="967">
        <v>0</v>
      </c>
      <c r="E25" s="967">
        <v>0</v>
      </c>
      <c r="F25" s="1133">
        <v>0</v>
      </c>
    </row>
    <row r="26" spans="1:7" ht="16.5" thickBot="1">
      <c r="A26" s="979" t="s">
        <v>490</v>
      </c>
      <c r="B26" s="980" t="s">
        <v>491</v>
      </c>
      <c r="C26" s="981"/>
      <c r="D26" s="974"/>
      <c r="E26" s="974"/>
      <c r="F26" s="1133"/>
      <c r="G26" s="1134"/>
    </row>
    <row r="27" spans="1:7" ht="16.5" thickBot="1">
      <c r="A27" s="957" t="s">
        <v>4</v>
      </c>
      <c r="B27" s="982" t="s">
        <v>152</v>
      </c>
      <c r="C27" s="983">
        <f t="shared" ref="C27" si="6">C28+C31+C32+C33+C34</f>
        <v>0</v>
      </c>
      <c r="D27" s="983">
        <f t="shared" ref="D27" si="7">D28+D31+D32+D33+D34</f>
        <v>0</v>
      </c>
      <c r="E27" s="983">
        <f t="shared" ref="E27" si="8">E28+E31+E32+E33+E34</f>
        <v>0</v>
      </c>
      <c r="F27" s="984">
        <v>0</v>
      </c>
    </row>
    <row r="28" spans="1:7" ht="16.5" thickBot="1">
      <c r="A28" s="985" t="s">
        <v>498</v>
      </c>
      <c r="B28" s="986" t="s">
        <v>60</v>
      </c>
      <c r="C28" s="1135">
        <v>0</v>
      </c>
      <c r="D28" s="1135">
        <v>0</v>
      </c>
      <c r="E28" s="1135">
        <v>0</v>
      </c>
      <c r="F28" s="1136">
        <v>0</v>
      </c>
    </row>
    <row r="29" spans="1:7" ht="16.5" thickBot="1">
      <c r="A29" s="989" t="s">
        <v>499</v>
      </c>
      <c r="B29" s="973" t="s">
        <v>61</v>
      </c>
      <c r="C29" s="1135">
        <v>0</v>
      </c>
      <c r="D29" s="1135">
        <v>0</v>
      </c>
      <c r="E29" s="1135">
        <v>0</v>
      </c>
      <c r="F29" s="1136">
        <v>0</v>
      </c>
    </row>
    <row r="30" spans="1:7" ht="16.5" thickBot="1">
      <c r="A30" s="989" t="s">
        <v>500</v>
      </c>
      <c r="B30" s="973" t="s">
        <v>62</v>
      </c>
      <c r="C30" s="1135">
        <v>0</v>
      </c>
      <c r="D30" s="1135">
        <v>0</v>
      </c>
      <c r="E30" s="1135">
        <v>0</v>
      </c>
      <c r="F30" s="1136">
        <v>0</v>
      </c>
    </row>
    <row r="31" spans="1:7" ht="16.5" thickBot="1">
      <c r="A31" s="989" t="s">
        <v>501</v>
      </c>
      <c r="B31" s="973" t="s">
        <v>63</v>
      </c>
      <c r="C31" s="1135">
        <v>0</v>
      </c>
      <c r="D31" s="1135">
        <v>0</v>
      </c>
      <c r="E31" s="1135">
        <v>0</v>
      </c>
      <c r="F31" s="1136">
        <v>0</v>
      </c>
    </row>
    <row r="32" spans="1:7" ht="16.5" thickBot="1">
      <c r="A32" s="989" t="s">
        <v>502</v>
      </c>
      <c r="B32" s="973" t="s">
        <v>64</v>
      </c>
      <c r="C32" s="1135">
        <v>0</v>
      </c>
      <c r="D32" s="1135">
        <v>0</v>
      </c>
      <c r="E32" s="1135">
        <v>0</v>
      </c>
      <c r="F32" s="1136">
        <v>0</v>
      </c>
    </row>
    <row r="33" spans="1:6" ht="16.5" thickBot="1">
      <c r="A33" s="989" t="s">
        <v>503</v>
      </c>
      <c r="B33" s="992" t="s">
        <v>425</v>
      </c>
      <c r="C33" s="1135">
        <v>0</v>
      </c>
      <c r="D33" s="1135">
        <v>0</v>
      </c>
      <c r="E33" s="1135">
        <v>0</v>
      </c>
      <c r="F33" s="1136">
        <v>0</v>
      </c>
    </row>
    <row r="34" spans="1:6" ht="16.5" thickBot="1">
      <c r="A34" s="993" t="s">
        <v>504</v>
      </c>
      <c r="B34" s="994" t="s">
        <v>65</v>
      </c>
      <c r="C34" s="1135">
        <v>0</v>
      </c>
      <c r="D34" s="1135">
        <v>0</v>
      </c>
      <c r="E34" s="1135">
        <v>0</v>
      </c>
      <c r="F34" s="1136">
        <v>0</v>
      </c>
    </row>
    <row r="35" spans="1:6" ht="16.5" thickBot="1">
      <c r="A35" s="957" t="s">
        <v>5</v>
      </c>
      <c r="B35" s="982" t="s">
        <v>353</v>
      </c>
      <c r="C35" s="983">
        <f t="shared" ref="C35" si="9">SUM(C36:C46)</f>
        <v>0</v>
      </c>
      <c r="D35" s="983">
        <f t="shared" ref="D35" si="10">SUM(D36:D46)</f>
        <v>0</v>
      </c>
      <c r="E35" s="983">
        <f t="shared" ref="E35" si="11">SUM(E36:E46)</f>
        <v>0</v>
      </c>
      <c r="F35" s="1137">
        <v>0</v>
      </c>
    </row>
    <row r="36" spans="1:6">
      <c r="A36" s="976" t="s">
        <v>443</v>
      </c>
      <c r="B36" s="970" t="s">
        <v>66</v>
      </c>
      <c r="C36" s="971">
        <v>0</v>
      </c>
      <c r="D36" s="971">
        <v>0</v>
      </c>
      <c r="E36" s="971">
        <v>0</v>
      </c>
      <c r="F36" s="1138">
        <v>0</v>
      </c>
    </row>
    <row r="37" spans="1:6">
      <c r="A37" s="976" t="s">
        <v>444</v>
      </c>
      <c r="B37" s="973" t="s">
        <v>67</v>
      </c>
      <c r="C37" s="971">
        <v>0</v>
      </c>
      <c r="D37" s="971">
        <v>0</v>
      </c>
      <c r="E37" s="971">
        <v>0</v>
      </c>
      <c r="F37" s="1138">
        <v>0</v>
      </c>
    </row>
    <row r="38" spans="1:6">
      <c r="A38" s="976" t="s">
        <v>445</v>
      </c>
      <c r="B38" s="973" t="s">
        <v>227</v>
      </c>
      <c r="C38" s="971">
        <v>0</v>
      </c>
      <c r="D38" s="971">
        <v>0</v>
      </c>
      <c r="E38" s="971">
        <v>0</v>
      </c>
      <c r="F38" s="1138">
        <v>0</v>
      </c>
    </row>
    <row r="39" spans="1:6">
      <c r="A39" s="976" t="s">
        <v>446</v>
      </c>
      <c r="B39" s="973" t="s">
        <v>69</v>
      </c>
      <c r="C39" s="971">
        <v>0</v>
      </c>
      <c r="D39" s="971">
        <v>0</v>
      </c>
      <c r="E39" s="971">
        <v>0</v>
      </c>
      <c r="F39" s="1138">
        <v>0</v>
      </c>
    </row>
    <row r="40" spans="1:6">
      <c r="A40" s="976" t="s">
        <v>447</v>
      </c>
      <c r="B40" s="973" t="s">
        <v>14</v>
      </c>
      <c r="C40" s="971">
        <v>0</v>
      </c>
      <c r="D40" s="971">
        <v>0</v>
      </c>
      <c r="E40" s="971">
        <v>0</v>
      </c>
      <c r="F40" s="1138">
        <v>0</v>
      </c>
    </row>
    <row r="41" spans="1:6">
      <c r="A41" s="976" t="s">
        <v>448</v>
      </c>
      <c r="B41" s="973" t="s">
        <v>16</v>
      </c>
      <c r="C41" s="971">
        <v>0</v>
      </c>
      <c r="D41" s="971">
        <v>0</v>
      </c>
      <c r="E41" s="971">
        <v>0</v>
      </c>
      <c r="F41" s="1138">
        <v>0</v>
      </c>
    </row>
    <row r="42" spans="1:6">
      <c r="A42" s="976" t="s">
        <v>449</v>
      </c>
      <c r="B42" s="973" t="s">
        <v>313</v>
      </c>
      <c r="C42" s="971">
        <v>0</v>
      </c>
      <c r="D42" s="971">
        <v>0</v>
      </c>
      <c r="E42" s="971">
        <v>0</v>
      </c>
      <c r="F42" s="1138">
        <v>0</v>
      </c>
    </row>
    <row r="43" spans="1:6">
      <c r="A43" s="976" t="s">
        <v>450</v>
      </c>
      <c r="B43" s="973" t="s">
        <v>228</v>
      </c>
      <c r="C43" s="971">
        <v>0</v>
      </c>
      <c r="D43" s="971">
        <v>0</v>
      </c>
      <c r="E43" s="971">
        <v>0</v>
      </c>
      <c r="F43" s="1138">
        <v>0</v>
      </c>
    </row>
    <row r="44" spans="1:6">
      <c r="A44" s="976" t="s">
        <v>451</v>
      </c>
      <c r="B44" s="973" t="s">
        <v>70</v>
      </c>
      <c r="C44" s="971">
        <v>0</v>
      </c>
      <c r="D44" s="971">
        <v>0</v>
      </c>
      <c r="E44" s="971">
        <v>0</v>
      </c>
      <c r="F44" s="1138">
        <v>0</v>
      </c>
    </row>
    <row r="45" spans="1:6">
      <c r="A45" s="976" t="s">
        <v>452</v>
      </c>
      <c r="B45" s="973" t="s">
        <v>555</v>
      </c>
      <c r="C45" s="971">
        <v>0</v>
      </c>
      <c r="D45" s="971">
        <v>0</v>
      </c>
      <c r="E45" s="971">
        <v>0</v>
      </c>
      <c r="F45" s="1138">
        <v>0</v>
      </c>
    </row>
    <row r="46" spans="1:6" ht="16.5" thickBot="1">
      <c r="A46" s="976" t="s">
        <v>556</v>
      </c>
      <c r="B46" s="975" t="s">
        <v>19</v>
      </c>
      <c r="C46" s="971">
        <v>0</v>
      </c>
      <c r="D46" s="971">
        <v>0</v>
      </c>
      <c r="E46" s="971">
        <v>0</v>
      </c>
      <c r="F46" s="1138">
        <v>0</v>
      </c>
    </row>
    <row r="47" spans="1:6" ht="16.5" thickBot="1">
      <c r="A47" s="957" t="s">
        <v>45</v>
      </c>
      <c r="B47" s="982" t="s">
        <v>27</v>
      </c>
      <c r="C47" s="971">
        <v>0</v>
      </c>
      <c r="D47" s="971">
        <v>0</v>
      </c>
      <c r="E47" s="971">
        <v>0</v>
      </c>
      <c r="F47" s="1138">
        <v>0</v>
      </c>
    </row>
    <row r="48" spans="1:6">
      <c r="A48" s="997" t="s">
        <v>505</v>
      </c>
      <c r="B48" s="998" t="s">
        <v>52</v>
      </c>
      <c r="C48" s="971">
        <v>0</v>
      </c>
      <c r="D48" s="971">
        <v>0</v>
      </c>
      <c r="E48" s="971">
        <v>0</v>
      </c>
      <c r="F48" s="1138">
        <v>0</v>
      </c>
    </row>
    <row r="49" spans="1:6" ht="16.5" thickBot="1">
      <c r="A49" s="979" t="s">
        <v>506</v>
      </c>
      <c r="B49" s="994" t="s">
        <v>78</v>
      </c>
      <c r="C49" s="971">
        <v>0</v>
      </c>
      <c r="D49" s="971">
        <v>0</v>
      </c>
      <c r="E49" s="971">
        <v>0</v>
      </c>
      <c r="F49" s="1138">
        <v>0</v>
      </c>
    </row>
    <row r="50" spans="1:6" ht="16.5" thickBot="1">
      <c r="A50" s="1002" t="s">
        <v>1</v>
      </c>
      <c r="B50" s="1003" t="s">
        <v>436</v>
      </c>
      <c r="C50" s="1004">
        <f t="shared" ref="C50" si="12">C51+C60+C65</f>
        <v>0</v>
      </c>
      <c r="D50" s="1004">
        <f t="shared" ref="D50" si="13">D51+D60+D65</f>
        <v>0</v>
      </c>
      <c r="E50" s="1004">
        <f t="shared" ref="E50" si="14">E51+E60+E65</f>
        <v>0</v>
      </c>
      <c r="F50" s="1139">
        <v>0</v>
      </c>
    </row>
    <row r="51" spans="1:6" ht="16.5" thickBot="1">
      <c r="A51" s="957" t="s">
        <v>50</v>
      </c>
      <c r="B51" s="982" t="s">
        <v>466</v>
      </c>
      <c r="C51" s="1140">
        <f t="shared" ref="C51" si="15">SUM(C52:C55)</f>
        <v>0</v>
      </c>
      <c r="D51" s="1140">
        <f t="shared" ref="D51" si="16">SUM(D52:D55)</f>
        <v>0</v>
      </c>
      <c r="E51" s="1140">
        <f t="shared" ref="E51" si="17">SUM(E52:E55)</f>
        <v>0</v>
      </c>
      <c r="F51" s="1141">
        <v>0</v>
      </c>
    </row>
    <row r="52" spans="1:6">
      <c r="A52" s="961" t="s">
        <v>492</v>
      </c>
      <c r="B52" s="1007" t="s">
        <v>58</v>
      </c>
      <c r="C52" s="974"/>
      <c r="D52" s="974"/>
      <c r="E52" s="974"/>
      <c r="F52" s="1142"/>
    </row>
    <row r="53" spans="1:6" ht="31.5">
      <c r="A53" s="965" t="s">
        <v>454</v>
      </c>
      <c r="B53" s="973" t="s">
        <v>493</v>
      </c>
      <c r="C53" s="974"/>
      <c r="D53" s="974"/>
      <c r="E53" s="974"/>
      <c r="F53" s="1142"/>
    </row>
    <row r="54" spans="1:6" ht="31.5">
      <c r="A54" s="965" t="s">
        <v>455</v>
      </c>
      <c r="B54" s="973" t="s">
        <v>59</v>
      </c>
      <c r="C54" s="974"/>
      <c r="D54" s="974"/>
      <c r="E54" s="974"/>
      <c r="F54" s="1142"/>
    </row>
    <row r="55" spans="1:6" ht="31.5">
      <c r="A55" s="965" t="s">
        <v>454</v>
      </c>
      <c r="B55" s="973" t="s">
        <v>317</v>
      </c>
      <c r="C55" s="974"/>
      <c r="D55" s="974"/>
      <c r="E55" s="974"/>
      <c r="F55" s="1142"/>
    </row>
    <row r="56" spans="1:6">
      <c r="A56" s="972" t="s">
        <v>455</v>
      </c>
      <c r="B56" s="1010" t="s">
        <v>318</v>
      </c>
      <c r="C56" s="974"/>
      <c r="D56" s="974"/>
      <c r="E56" s="974"/>
      <c r="F56" s="1142"/>
    </row>
    <row r="57" spans="1:6">
      <c r="A57" s="972" t="s">
        <v>472</v>
      </c>
      <c r="B57" s="977" t="s">
        <v>471</v>
      </c>
      <c r="C57" s="974"/>
      <c r="D57" s="974"/>
      <c r="E57" s="974"/>
      <c r="F57" s="1142"/>
    </row>
    <row r="58" spans="1:6" ht="16.5" thickBot="1">
      <c r="A58" s="972" t="s">
        <v>494</v>
      </c>
      <c r="B58" s="977" t="s">
        <v>495</v>
      </c>
      <c r="C58" s="971"/>
      <c r="D58" s="971"/>
      <c r="E58" s="971"/>
      <c r="F58" s="1143"/>
    </row>
    <row r="59" spans="1:6" ht="16.5" thickBot="1">
      <c r="A59" s="979" t="s">
        <v>496</v>
      </c>
      <c r="B59" s="980" t="s">
        <v>497</v>
      </c>
      <c r="C59" s="1144"/>
      <c r="D59" s="1144"/>
      <c r="E59" s="1144"/>
      <c r="F59" s="1142"/>
    </row>
    <row r="60" spans="1:6" ht="16.5" thickBot="1">
      <c r="A60" s="957" t="s">
        <v>54</v>
      </c>
      <c r="B60" s="1011" t="s">
        <v>436</v>
      </c>
      <c r="C60" s="1144"/>
      <c r="D60" s="1144"/>
      <c r="E60" s="1144"/>
      <c r="F60" s="1142"/>
    </row>
    <row r="61" spans="1:6">
      <c r="A61" s="976" t="s">
        <v>456</v>
      </c>
      <c r="B61" s="1013" t="s">
        <v>22</v>
      </c>
      <c r="C61" s="971"/>
      <c r="D61" s="971"/>
      <c r="E61" s="971"/>
      <c r="F61" s="1145"/>
    </row>
    <row r="62" spans="1:6">
      <c r="A62" s="965" t="s">
        <v>457</v>
      </c>
      <c r="B62" s="1015" t="s">
        <v>24</v>
      </c>
      <c r="C62" s="1008"/>
      <c r="D62" s="1008"/>
      <c r="E62" s="1008"/>
      <c r="F62" s="1146"/>
    </row>
    <row r="63" spans="1:6">
      <c r="A63" s="972" t="s">
        <v>458</v>
      </c>
      <c r="B63" s="1016" t="s">
        <v>229</v>
      </c>
      <c r="C63" s="978"/>
      <c r="D63" s="978"/>
      <c r="E63" s="978"/>
      <c r="F63" s="1147"/>
    </row>
    <row r="64" spans="1:6" ht="16.5" thickBot="1">
      <c r="A64" s="972" t="s">
        <v>535</v>
      </c>
      <c r="B64" s="1016" t="s">
        <v>560</v>
      </c>
      <c r="C64" s="981"/>
      <c r="D64" s="981"/>
      <c r="E64" s="981"/>
      <c r="F64" s="1148"/>
    </row>
    <row r="65" spans="1:6" ht="16.5" thickBot="1">
      <c r="A65" s="957" t="s">
        <v>53</v>
      </c>
      <c r="B65" s="1011" t="s">
        <v>319</v>
      </c>
      <c r="C65" s="983">
        <f t="shared" ref="C65" si="18">SUM(C66:C67)</f>
        <v>0</v>
      </c>
      <c r="D65" s="983">
        <f t="shared" ref="D65" si="19">SUM(D66:D67)</f>
        <v>0</v>
      </c>
      <c r="E65" s="983">
        <f t="shared" ref="E65" si="20">SUM(E66:E67)</f>
        <v>0</v>
      </c>
      <c r="F65" s="1137">
        <v>0</v>
      </c>
    </row>
    <row r="66" spans="1:6" ht="31.5">
      <c r="A66" s="961" t="s">
        <v>507</v>
      </c>
      <c r="B66" s="1018" t="s">
        <v>493</v>
      </c>
      <c r="C66" s="1008"/>
      <c r="D66" s="1008"/>
      <c r="E66" s="1008"/>
      <c r="F66" s="1146"/>
    </row>
    <row r="67" spans="1:6" ht="16.5" thickBot="1">
      <c r="A67" s="979" t="s">
        <v>508</v>
      </c>
      <c r="B67" s="1019" t="s">
        <v>80</v>
      </c>
      <c r="C67" s="981"/>
      <c r="D67" s="981"/>
      <c r="E67" s="981"/>
      <c r="F67" s="1149"/>
    </row>
    <row r="68" spans="1:6" ht="16.5" thickBot="1">
      <c r="A68" s="1020" t="s">
        <v>2</v>
      </c>
      <c r="B68" s="1021" t="s">
        <v>372</v>
      </c>
      <c r="C68" s="1022">
        <f t="shared" ref="C68" si="21">C50+C9</f>
        <v>0</v>
      </c>
      <c r="D68" s="1022">
        <f t="shared" ref="D68" si="22">D50+D9</f>
        <v>0</v>
      </c>
      <c r="E68" s="1022">
        <f t="shared" ref="E68" si="23">E50+E9</f>
        <v>0</v>
      </c>
      <c r="F68" s="1150">
        <v>0</v>
      </c>
    </row>
    <row r="69" spans="1:6" ht="16.5" thickBot="1">
      <c r="A69" s="1024" t="s">
        <v>12</v>
      </c>
      <c r="B69" s="1025" t="s">
        <v>509</v>
      </c>
      <c r="C69" s="1026">
        <f t="shared" ref="C69" si="24">SUM(C70:C72)</f>
        <v>0</v>
      </c>
      <c r="D69" s="1026">
        <f t="shared" ref="D69" si="25">SUM(D70:D72)</f>
        <v>0</v>
      </c>
      <c r="E69" s="1026">
        <f t="shared" ref="E69" si="26">SUM(E70:E72)</f>
        <v>0</v>
      </c>
      <c r="F69" s="1151"/>
    </row>
    <row r="70" spans="1:6">
      <c r="A70" s="1028" t="s">
        <v>13</v>
      </c>
      <c r="B70" s="1029" t="s">
        <v>230</v>
      </c>
      <c r="C70" s="990"/>
      <c r="D70" s="990"/>
      <c r="E70" s="990"/>
      <c r="F70" s="1152"/>
    </row>
    <row r="71" spans="1:6">
      <c r="A71" s="1028" t="s">
        <v>15</v>
      </c>
      <c r="B71" s="1031" t="s">
        <v>231</v>
      </c>
      <c r="C71" s="990"/>
      <c r="D71" s="990"/>
      <c r="E71" s="990"/>
      <c r="F71" s="1153"/>
    </row>
    <row r="72" spans="1:6" ht="16.5" thickBot="1">
      <c r="A72" s="1028" t="s">
        <v>17</v>
      </c>
      <c r="B72" s="1033" t="s">
        <v>232</v>
      </c>
      <c r="C72" s="990"/>
      <c r="D72" s="990"/>
      <c r="E72" s="990"/>
      <c r="F72" s="1152"/>
    </row>
    <row r="73" spans="1:6" ht="16.5" thickBot="1">
      <c r="A73" s="1024" t="s">
        <v>20</v>
      </c>
      <c r="B73" s="1025" t="s">
        <v>510</v>
      </c>
      <c r="C73" s="1026">
        <f t="shared" ref="C73" si="27">SUM(C74:C77)</f>
        <v>0</v>
      </c>
      <c r="D73" s="1026">
        <f t="shared" ref="D73" si="28">SUM(D74:D77)</f>
        <v>0</v>
      </c>
      <c r="E73" s="1026">
        <f t="shared" ref="E73" si="29">SUM(E74:E77)</f>
        <v>0</v>
      </c>
      <c r="F73" s="1154">
        <f t="shared" ref="F73" si="30">SUM(F74:F77)</f>
        <v>0</v>
      </c>
    </row>
    <row r="74" spans="1:6">
      <c r="A74" s="1028" t="s">
        <v>21</v>
      </c>
      <c r="B74" s="1029" t="s">
        <v>233</v>
      </c>
      <c r="C74" s="990"/>
      <c r="D74" s="990"/>
      <c r="E74" s="990"/>
      <c r="F74" s="1152"/>
    </row>
    <row r="75" spans="1:6">
      <c r="A75" s="1028" t="s">
        <v>23</v>
      </c>
      <c r="B75" s="1031" t="s">
        <v>81</v>
      </c>
      <c r="C75" s="990"/>
      <c r="D75" s="990"/>
      <c r="E75" s="990"/>
      <c r="F75" s="1152"/>
    </row>
    <row r="76" spans="1:6">
      <c r="A76" s="1028" t="s">
        <v>25</v>
      </c>
      <c r="B76" s="1031" t="s">
        <v>234</v>
      </c>
      <c r="C76" s="990"/>
      <c r="D76" s="990"/>
      <c r="E76" s="990"/>
      <c r="F76" s="1152"/>
    </row>
    <row r="77" spans="1:6" ht="16.5" thickBot="1">
      <c r="A77" s="1028" t="s">
        <v>68</v>
      </c>
      <c r="B77" s="992" t="s">
        <v>82</v>
      </c>
      <c r="C77" s="990"/>
      <c r="D77" s="990"/>
      <c r="E77" s="990"/>
      <c r="F77" s="1152"/>
    </row>
    <row r="78" spans="1:6" ht="16.5" thickBot="1">
      <c r="A78" s="1024" t="s">
        <v>26</v>
      </c>
      <c r="B78" s="1025" t="s">
        <v>235</v>
      </c>
      <c r="C78" s="1026">
        <f t="shared" ref="C78" si="31">SUM(C79:C80)</f>
        <v>2500000</v>
      </c>
      <c r="D78" s="1026">
        <f t="shared" ref="D78" si="32">SUM(D79:D80)</f>
        <v>2555825</v>
      </c>
      <c r="E78" s="1026">
        <f t="shared" ref="E78" si="33">SUM(E79:E80)</f>
        <v>2555825</v>
      </c>
      <c r="F78" s="1151">
        <v>93.57</v>
      </c>
    </row>
    <row r="79" spans="1:6">
      <c r="A79" s="1028" t="s">
        <v>71</v>
      </c>
      <c r="B79" s="1029" t="s">
        <v>35</v>
      </c>
      <c r="C79" s="990">
        <v>2500000</v>
      </c>
      <c r="D79" s="990">
        <v>2555825</v>
      </c>
      <c r="E79" s="990">
        <v>2555825</v>
      </c>
      <c r="F79" s="1155">
        <v>93.57</v>
      </c>
    </row>
    <row r="80" spans="1:6" ht="16.5" thickBot="1">
      <c r="A80" s="1036" t="s">
        <v>72</v>
      </c>
      <c r="B80" s="992" t="s">
        <v>36</v>
      </c>
      <c r="C80" s="990"/>
      <c r="D80" s="990"/>
      <c r="E80" s="990"/>
      <c r="F80" s="1156"/>
    </row>
    <row r="81" spans="1:6" ht="16.5" thickBot="1">
      <c r="A81" s="1024" t="s">
        <v>511</v>
      </c>
      <c r="B81" s="1025" t="s">
        <v>236</v>
      </c>
      <c r="C81" s="1026">
        <f t="shared" ref="C81" si="34">SUM(C82:C84)</f>
        <v>0</v>
      </c>
      <c r="D81" s="1026">
        <v>0</v>
      </c>
      <c r="E81" s="1026">
        <v>0</v>
      </c>
      <c r="F81" s="1151">
        <v>0</v>
      </c>
    </row>
    <row r="82" spans="1:6">
      <c r="A82" s="1028" t="s">
        <v>75</v>
      </c>
      <c r="B82" s="1029" t="s">
        <v>38</v>
      </c>
      <c r="C82" s="990"/>
      <c r="D82" s="990"/>
      <c r="E82" s="990"/>
      <c r="F82" s="1152"/>
    </row>
    <row r="83" spans="1:6">
      <c r="A83" s="1038" t="s">
        <v>76</v>
      </c>
      <c r="B83" s="1031" t="s">
        <v>39</v>
      </c>
      <c r="C83" s="990"/>
      <c r="D83" s="990"/>
      <c r="E83" s="990"/>
      <c r="F83" s="1152"/>
    </row>
    <row r="84" spans="1:6" ht="16.5" thickBot="1">
      <c r="A84" s="1036" t="s">
        <v>77</v>
      </c>
      <c r="B84" s="992" t="s">
        <v>40</v>
      </c>
      <c r="C84" s="990"/>
      <c r="D84" s="990">
        <v>0</v>
      </c>
      <c r="E84" s="990">
        <v>0</v>
      </c>
      <c r="F84" s="1153">
        <v>0</v>
      </c>
    </row>
    <row r="85" spans="1:6" ht="16.5" thickBot="1">
      <c r="A85" s="1024" t="s">
        <v>512</v>
      </c>
      <c r="B85" s="1025" t="s">
        <v>237</v>
      </c>
      <c r="C85" s="1026">
        <f t="shared" ref="C85" si="35">SUM(C86:C89)</f>
        <v>0</v>
      </c>
      <c r="D85" s="1026">
        <f t="shared" ref="D85" si="36">SUM(D86:D89)</f>
        <v>0</v>
      </c>
      <c r="E85" s="1026">
        <f t="shared" ref="E85" si="37">SUM(E86:E89)</f>
        <v>0</v>
      </c>
      <c r="F85" s="1154">
        <f t="shared" ref="F85" si="38">SUM(F86:F89)</f>
        <v>0</v>
      </c>
    </row>
    <row r="86" spans="1:6">
      <c r="A86" s="1039" t="s">
        <v>513</v>
      </c>
      <c r="B86" s="1029" t="s">
        <v>238</v>
      </c>
      <c r="C86" s="990"/>
      <c r="D86" s="990"/>
      <c r="E86" s="990"/>
      <c r="F86" s="1152"/>
    </row>
    <row r="87" spans="1:6">
      <c r="A87" s="1040" t="s">
        <v>514</v>
      </c>
      <c r="B87" s="1031" t="s">
        <v>239</v>
      </c>
      <c r="C87" s="990"/>
      <c r="D87" s="990"/>
      <c r="E87" s="990"/>
      <c r="F87" s="1152"/>
    </row>
    <row r="88" spans="1:6">
      <c r="A88" s="1040" t="s">
        <v>515</v>
      </c>
      <c r="B88" s="1031" t="s">
        <v>240</v>
      </c>
      <c r="C88" s="990"/>
      <c r="D88" s="990"/>
      <c r="E88" s="990"/>
      <c r="F88" s="1152"/>
    </row>
    <row r="89" spans="1:6" ht="16.5" thickBot="1">
      <c r="A89" s="1041" t="s">
        <v>516</v>
      </c>
      <c r="B89" s="992" t="s">
        <v>241</v>
      </c>
      <c r="C89" s="990"/>
      <c r="D89" s="990"/>
      <c r="E89" s="990"/>
      <c r="F89" s="1152"/>
    </row>
    <row r="90" spans="1:6" ht="16.5" thickBot="1">
      <c r="A90" s="1024" t="s">
        <v>30</v>
      </c>
      <c r="B90" s="1042" t="s">
        <v>517</v>
      </c>
      <c r="C90" s="1026">
        <f t="shared" ref="C90" si="39">C69+C73+C78+C81+C85</f>
        <v>2500000</v>
      </c>
      <c r="D90" s="1026">
        <f t="shared" ref="D90" si="40">D69+D73+D78+D81+D85</f>
        <v>2555825</v>
      </c>
      <c r="E90" s="1026">
        <f t="shared" ref="E90" si="41">E69+E73+E78+E81+E85</f>
        <v>2555825</v>
      </c>
      <c r="F90" s="1151">
        <f>E90/D90*100</f>
        <v>100</v>
      </c>
    </row>
    <row r="91" spans="1:6" ht="16.5" thickBot="1">
      <c r="A91" s="1043" t="s">
        <v>33</v>
      </c>
      <c r="B91" s="1044" t="s">
        <v>518</v>
      </c>
      <c r="C91" s="1045">
        <f t="shared" ref="C91" si="42">C90+C68</f>
        <v>2500000</v>
      </c>
      <c r="D91" s="1045">
        <f t="shared" ref="D91" si="43">D90+D68</f>
        <v>2555825</v>
      </c>
      <c r="E91" s="1045">
        <f t="shared" ref="E91" si="44">E90+E68</f>
        <v>2555825</v>
      </c>
      <c r="F91" s="1121">
        <f>E91/D91*100</f>
        <v>100</v>
      </c>
    </row>
    <row r="92" spans="1:6">
      <c r="A92" s="1047"/>
      <c r="B92" s="1048"/>
    </row>
    <row r="93" spans="1:6">
      <c r="A93" s="1047"/>
      <c r="B93" s="1048"/>
    </row>
    <row r="94" spans="1:6">
      <c r="A94" s="1047"/>
      <c r="B94" s="1048"/>
    </row>
    <row r="95" spans="1:6">
      <c r="A95" s="1047"/>
      <c r="B95" s="1048"/>
    </row>
    <row r="96" spans="1:6">
      <c r="A96" s="1316" t="s">
        <v>84</v>
      </c>
      <c r="B96" s="1316"/>
      <c r="C96" s="1316"/>
      <c r="D96" s="1316"/>
      <c r="E96" s="1316"/>
      <c r="F96" s="1316"/>
    </row>
    <row r="97" spans="1:6">
      <c r="A97" s="1325"/>
      <c r="B97" s="1325"/>
      <c r="C97" s="1123"/>
      <c r="D97" s="1123"/>
      <c r="E97" s="1123"/>
      <c r="F97" s="1123"/>
    </row>
    <row r="98" spans="1:6" ht="16.5" thickBot="1">
      <c r="A98" s="1324"/>
      <c r="B98" s="1324"/>
      <c r="C98" s="1105"/>
      <c r="D98" s="1105"/>
      <c r="E98" s="1105"/>
      <c r="F98" s="1105" t="s">
        <v>871</v>
      </c>
    </row>
    <row r="99" spans="1:6" ht="48" thickBot="1">
      <c r="A99" s="949" t="s">
        <v>9</v>
      </c>
      <c r="B99" s="950" t="s">
        <v>87</v>
      </c>
      <c r="C99" s="1125" t="s">
        <v>853</v>
      </c>
      <c r="D99" s="1125" t="s">
        <v>854</v>
      </c>
      <c r="E99" s="1125" t="s">
        <v>855</v>
      </c>
      <c r="F99" s="952" t="s">
        <v>557</v>
      </c>
    </row>
    <row r="100" spans="1:6" ht="16.5" thickBot="1">
      <c r="A100" s="949">
        <v>1</v>
      </c>
      <c r="B100" s="950">
        <v>2</v>
      </c>
      <c r="C100" s="1127">
        <v>3</v>
      </c>
      <c r="D100" s="1127">
        <v>4</v>
      </c>
      <c r="E100" s="950">
        <v>5</v>
      </c>
      <c r="F100" s="952">
        <v>6</v>
      </c>
    </row>
    <row r="101" spans="1:6" ht="16.5" thickBot="1">
      <c r="A101" s="1157" t="s">
        <v>0</v>
      </c>
      <c r="B101" s="954" t="s">
        <v>468</v>
      </c>
      <c r="C101" s="1158">
        <f t="shared" ref="C101" si="45">SUM(C102:C106)</f>
        <v>2500000</v>
      </c>
      <c r="D101" s="1158">
        <f t="shared" ref="D101:E101" si="46">SUM(D102:D106)</f>
        <v>2555825</v>
      </c>
      <c r="E101" s="1158">
        <f t="shared" si="46"/>
        <v>2555825</v>
      </c>
      <c r="F101" s="1159">
        <f>E101/D101*100</f>
        <v>100</v>
      </c>
    </row>
    <row r="102" spans="1:6">
      <c r="A102" s="985" t="s">
        <v>3</v>
      </c>
      <c r="B102" s="986" t="s">
        <v>242</v>
      </c>
      <c r="C102" s="987"/>
      <c r="D102" s="987"/>
      <c r="E102" s="987"/>
      <c r="F102" s="1160"/>
    </row>
    <row r="103" spans="1:6">
      <c r="A103" s="989" t="s">
        <v>4</v>
      </c>
      <c r="B103" s="973" t="s">
        <v>89</v>
      </c>
      <c r="C103" s="990"/>
      <c r="D103" s="990"/>
      <c r="E103" s="990"/>
      <c r="F103" s="1161"/>
    </row>
    <row r="104" spans="1:6">
      <c r="A104" s="989" t="s">
        <v>5</v>
      </c>
      <c r="B104" s="973" t="s">
        <v>243</v>
      </c>
      <c r="C104" s="990">
        <v>1200000</v>
      </c>
      <c r="D104" s="990">
        <v>1200000</v>
      </c>
      <c r="E104" s="990">
        <v>1200000</v>
      </c>
      <c r="F104" s="1162">
        <f>E104/D104*100</f>
        <v>100</v>
      </c>
    </row>
    <row r="105" spans="1:6">
      <c r="A105" s="989" t="s">
        <v>45</v>
      </c>
      <c r="B105" s="1015" t="s">
        <v>127</v>
      </c>
      <c r="C105" s="990"/>
      <c r="D105" s="990"/>
      <c r="E105" s="990"/>
      <c r="F105" s="1161"/>
    </row>
    <row r="106" spans="1:6">
      <c r="A106" s="989" t="s">
        <v>244</v>
      </c>
      <c r="B106" s="1163" t="s">
        <v>91</v>
      </c>
      <c r="C106" s="990">
        <v>1300000</v>
      </c>
      <c r="D106" s="990">
        <v>1355825</v>
      </c>
      <c r="E106" s="990">
        <v>1355825</v>
      </c>
      <c r="F106" s="1162">
        <f>E106/D106*100</f>
        <v>100</v>
      </c>
    </row>
    <row r="107" spans="1:6">
      <c r="A107" s="989" t="s">
        <v>49</v>
      </c>
      <c r="B107" s="973" t="s">
        <v>245</v>
      </c>
      <c r="C107" s="990"/>
      <c r="D107" s="990"/>
      <c r="E107" s="990"/>
      <c r="F107" s="1161"/>
    </row>
    <row r="108" spans="1:6">
      <c r="A108" s="989" t="s">
        <v>93</v>
      </c>
      <c r="B108" s="1164" t="s">
        <v>246</v>
      </c>
      <c r="C108" s="990"/>
      <c r="D108" s="990"/>
      <c r="E108" s="990"/>
      <c r="F108" s="1161"/>
    </row>
    <row r="109" spans="1:6" ht="31.5">
      <c r="A109" s="989" t="s">
        <v>95</v>
      </c>
      <c r="B109" s="1165" t="s">
        <v>247</v>
      </c>
      <c r="C109" s="990"/>
      <c r="D109" s="990"/>
      <c r="E109" s="990"/>
      <c r="F109" s="1161"/>
    </row>
    <row r="110" spans="1:6" ht="31.5">
      <c r="A110" s="989" t="s">
        <v>96</v>
      </c>
      <c r="B110" s="1165" t="s">
        <v>248</v>
      </c>
      <c r="C110" s="990"/>
      <c r="D110" s="990"/>
      <c r="E110" s="990"/>
      <c r="F110" s="1161"/>
    </row>
    <row r="111" spans="1:6">
      <c r="A111" s="989" t="s">
        <v>98</v>
      </c>
      <c r="B111" s="1164" t="s">
        <v>249</v>
      </c>
      <c r="C111" s="990"/>
      <c r="D111" s="990"/>
      <c r="E111" s="990"/>
      <c r="F111" s="1161"/>
    </row>
    <row r="112" spans="1:6">
      <c r="A112" s="989" t="s">
        <v>100</v>
      </c>
      <c r="B112" s="1164" t="s">
        <v>250</v>
      </c>
      <c r="C112" s="990"/>
      <c r="D112" s="990"/>
      <c r="E112" s="990"/>
      <c r="F112" s="1161"/>
    </row>
    <row r="113" spans="1:6" ht="31.5">
      <c r="A113" s="989" t="s">
        <v>130</v>
      </c>
      <c r="B113" s="1165" t="s">
        <v>251</v>
      </c>
      <c r="C113" s="990"/>
      <c r="D113" s="990"/>
      <c r="E113" s="990"/>
      <c r="F113" s="1161"/>
    </row>
    <row r="114" spans="1:6">
      <c r="A114" s="1166" t="s">
        <v>132</v>
      </c>
      <c r="B114" s="1167" t="s">
        <v>252</v>
      </c>
      <c r="C114" s="990"/>
      <c r="D114" s="990"/>
      <c r="E114" s="990"/>
      <c r="F114" s="1161"/>
    </row>
    <row r="115" spans="1:6">
      <c r="A115" s="989" t="s">
        <v>135</v>
      </c>
      <c r="B115" s="1167" t="s">
        <v>253</v>
      </c>
      <c r="C115" s="990"/>
      <c r="D115" s="990"/>
      <c r="E115" s="990"/>
      <c r="F115" s="1161"/>
    </row>
    <row r="116" spans="1:6">
      <c r="A116" s="1168" t="s">
        <v>136</v>
      </c>
      <c r="B116" s="1167" t="s">
        <v>254</v>
      </c>
      <c r="C116" s="990">
        <v>1300000</v>
      </c>
      <c r="D116" s="990">
        <v>1355825</v>
      </c>
      <c r="E116" s="990">
        <v>1355825</v>
      </c>
      <c r="F116" s="1162">
        <f>E116/D116*100</f>
        <v>100</v>
      </c>
    </row>
    <row r="117" spans="1:6" ht="16.5" thickBot="1">
      <c r="A117" s="1066" t="s">
        <v>376</v>
      </c>
      <c r="B117" s="994" t="s">
        <v>113</v>
      </c>
      <c r="C117" s="1079"/>
      <c r="D117" s="1079"/>
      <c r="E117" s="1079"/>
      <c r="F117" s="1161"/>
    </row>
    <row r="118" spans="1:6" ht="16.5" thickBot="1">
      <c r="A118" s="1073" t="s">
        <v>1</v>
      </c>
      <c r="B118" s="1003" t="s">
        <v>469</v>
      </c>
      <c r="C118" s="1085">
        <f t="shared" ref="C118" si="47">+C119+C121+C123</f>
        <v>0</v>
      </c>
      <c r="D118" s="1169">
        <f t="shared" ref="D118:E118" si="48">+D119+D121+D123</f>
        <v>0</v>
      </c>
      <c r="E118" s="1085">
        <f t="shared" si="48"/>
        <v>0</v>
      </c>
      <c r="F118" s="1170">
        <v>0</v>
      </c>
    </row>
    <row r="119" spans="1:6">
      <c r="A119" s="1070" t="s">
        <v>50</v>
      </c>
      <c r="B119" s="973" t="s">
        <v>174</v>
      </c>
      <c r="C119" s="1171"/>
      <c r="D119" s="1171"/>
      <c r="E119" s="1171"/>
      <c r="F119" s="1172"/>
    </row>
    <row r="120" spans="1:6">
      <c r="A120" s="1070" t="s">
        <v>54</v>
      </c>
      <c r="B120" s="975" t="s">
        <v>255</v>
      </c>
      <c r="C120" s="1171"/>
      <c r="D120" s="1171"/>
      <c r="E120" s="1171"/>
      <c r="F120" s="1172"/>
    </row>
    <row r="121" spans="1:6">
      <c r="A121" s="1070" t="s">
        <v>53</v>
      </c>
      <c r="B121" s="975" t="s">
        <v>104</v>
      </c>
      <c r="C121" s="990"/>
      <c r="D121" s="990"/>
      <c r="E121" s="990"/>
      <c r="F121" s="1172"/>
    </row>
    <row r="122" spans="1:6">
      <c r="A122" s="1070" t="s">
        <v>55</v>
      </c>
      <c r="B122" s="975" t="s">
        <v>105</v>
      </c>
      <c r="C122" s="990"/>
      <c r="D122" s="990"/>
      <c r="E122" s="990"/>
      <c r="F122" s="1172"/>
    </row>
    <row r="123" spans="1:6">
      <c r="A123" s="1070" t="s">
        <v>56</v>
      </c>
      <c r="B123" s="1173" t="s">
        <v>180</v>
      </c>
      <c r="C123" s="990"/>
      <c r="D123" s="990"/>
      <c r="E123" s="990"/>
      <c r="F123" s="1172"/>
    </row>
    <row r="124" spans="1:6" ht="31.5">
      <c r="A124" s="1070" t="s">
        <v>57</v>
      </c>
      <c r="B124" s="1174" t="s">
        <v>256</v>
      </c>
      <c r="C124" s="990"/>
      <c r="D124" s="990"/>
      <c r="E124" s="990"/>
      <c r="F124" s="1172"/>
    </row>
    <row r="125" spans="1:6" ht="31.5">
      <c r="A125" s="1070" t="s">
        <v>107</v>
      </c>
      <c r="B125" s="1175" t="s">
        <v>257</v>
      </c>
      <c r="C125" s="990"/>
      <c r="D125" s="990"/>
      <c r="E125" s="990"/>
      <c r="F125" s="1172"/>
    </row>
    <row r="126" spans="1:6" ht="31.5">
      <c r="A126" s="1070" t="s">
        <v>109</v>
      </c>
      <c r="B126" s="1165" t="s">
        <v>248</v>
      </c>
      <c r="C126" s="990"/>
      <c r="D126" s="990"/>
      <c r="E126" s="990"/>
      <c r="F126" s="1172"/>
    </row>
    <row r="127" spans="1:6">
      <c r="A127" s="1070" t="s">
        <v>110</v>
      </c>
      <c r="B127" s="1165" t="s">
        <v>258</v>
      </c>
      <c r="C127" s="990"/>
      <c r="D127" s="990"/>
      <c r="E127" s="990"/>
      <c r="F127" s="1172"/>
    </row>
    <row r="128" spans="1:6">
      <c r="A128" s="1070" t="s">
        <v>112</v>
      </c>
      <c r="B128" s="1165" t="s">
        <v>259</v>
      </c>
      <c r="C128" s="990"/>
      <c r="D128" s="990"/>
      <c r="E128" s="990"/>
      <c r="F128" s="1172"/>
    </row>
    <row r="129" spans="1:6" ht="31.5">
      <c r="A129" s="1070" t="s">
        <v>138</v>
      </c>
      <c r="B129" s="1165" t="s">
        <v>251</v>
      </c>
      <c r="C129" s="990"/>
      <c r="D129" s="990"/>
      <c r="E129" s="990"/>
      <c r="F129" s="1172"/>
    </row>
    <row r="130" spans="1:6">
      <c r="A130" s="1070" t="s">
        <v>141</v>
      </c>
      <c r="B130" s="1165" t="s">
        <v>260</v>
      </c>
      <c r="C130" s="990"/>
      <c r="D130" s="990"/>
      <c r="E130" s="990"/>
      <c r="F130" s="1172"/>
    </row>
    <row r="131" spans="1:6" ht="31.5">
      <c r="A131" s="1166" t="s">
        <v>142</v>
      </c>
      <c r="B131" s="1165" t="s">
        <v>261</v>
      </c>
      <c r="C131" s="990"/>
      <c r="D131" s="990"/>
      <c r="E131" s="990"/>
      <c r="F131" s="1172"/>
    </row>
    <row r="132" spans="1:6" ht="16.5" thickBot="1">
      <c r="A132" s="1066" t="s">
        <v>465</v>
      </c>
      <c r="B132" s="973" t="s">
        <v>114</v>
      </c>
      <c r="C132" s="990"/>
      <c r="D132" s="990"/>
      <c r="E132" s="990"/>
      <c r="F132" s="1172"/>
    </row>
    <row r="133" spans="1:6" ht="16.5" thickBot="1">
      <c r="A133" s="1073" t="s">
        <v>2</v>
      </c>
      <c r="B133" s="1003" t="s">
        <v>262</v>
      </c>
      <c r="C133" s="1085">
        <f t="shared" ref="C133" si="49">+C101+C118</f>
        <v>2500000</v>
      </c>
      <c r="D133" s="1085">
        <f t="shared" ref="D133:E133" si="50">+D101+D118</f>
        <v>2555825</v>
      </c>
      <c r="E133" s="1085">
        <f t="shared" si="50"/>
        <v>2555825</v>
      </c>
      <c r="F133" s="1170">
        <f>E133/D133*100</f>
        <v>100</v>
      </c>
    </row>
    <row r="134" spans="1:6" ht="16.5" thickBot="1">
      <c r="A134" s="1068" t="s">
        <v>12</v>
      </c>
      <c r="B134" s="1077" t="s">
        <v>521</v>
      </c>
      <c r="C134" s="1026">
        <f t="shared" ref="C134" si="51">+C135+C136+C137</f>
        <v>0</v>
      </c>
      <c r="D134" s="1026">
        <f t="shared" ref="D134:E134" si="52">+D135+D136+D137</f>
        <v>0</v>
      </c>
      <c r="E134" s="1026">
        <f t="shared" si="52"/>
        <v>0</v>
      </c>
      <c r="F134" s="1176"/>
    </row>
    <row r="135" spans="1:6">
      <c r="A135" s="989" t="s">
        <v>13</v>
      </c>
      <c r="B135" s="1078" t="s">
        <v>115</v>
      </c>
      <c r="C135" s="990"/>
      <c r="D135" s="990"/>
      <c r="E135" s="990"/>
      <c r="F135" s="1177"/>
    </row>
    <row r="136" spans="1:6">
      <c r="A136" s="989" t="s">
        <v>15</v>
      </c>
      <c r="B136" s="1080" t="s">
        <v>116</v>
      </c>
      <c r="C136" s="990"/>
      <c r="D136" s="990"/>
      <c r="E136" s="990"/>
      <c r="F136" s="1161"/>
    </row>
    <row r="137" spans="1:6" ht="16.5" thickBot="1">
      <c r="A137" s="989" t="s">
        <v>17</v>
      </c>
      <c r="B137" s="1080" t="s">
        <v>117</v>
      </c>
      <c r="C137" s="990"/>
      <c r="D137" s="990"/>
      <c r="E137" s="990"/>
      <c r="F137" s="1177"/>
    </row>
    <row r="138" spans="1:6" ht="16.5" thickBot="1">
      <c r="A138" s="1068" t="s">
        <v>20</v>
      </c>
      <c r="B138" s="982" t="s">
        <v>522</v>
      </c>
      <c r="C138" s="1026">
        <f t="shared" ref="C138" si="53">+C139+C140+C141+C142</f>
        <v>0</v>
      </c>
      <c r="D138" s="1026">
        <f t="shared" ref="D138:E138" si="54">+D139+D140+D141+D142</f>
        <v>0</v>
      </c>
      <c r="E138" s="1026">
        <f t="shared" si="54"/>
        <v>0</v>
      </c>
      <c r="F138" s="1178">
        <f t="shared" ref="F138" si="55">+F139+F140+F141+F142</f>
        <v>0</v>
      </c>
    </row>
    <row r="139" spans="1:6">
      <c r="A139" s="989" t="s">
        <v>21</v>
      </c>
      <c r="B139" s="1080" t="s">
        <v>118</v>
      </c>
      <c r="C139" s="990"/>
      <c r="D139" s="990"/>
      <c r="E139" s="990"/>
      <c r="F139" s="1177"/>
    </row>
    <row r="140" spans="1:6">
      <c r="A140" s="989" t="s">
        <v>23</v>
      </c>
      <c r="B140" s="1080" t="s">
        <v>119</v>
      </c>
      <c r="C140" s="990"/>
      <c r="D140" s="990"/>
      <c r="E140" s="990"/>
      <c r="F140" s="1177"/>
    </row>
    <row r="141" spans="1:6">
      <c r="A141" s="989" t="s">
        <v>25</v>
      </c>
      <c r="B141" s="1080" t="s">
        <v>120</v>
      </c>
      <c r="C141" s="990"/>
      <c r="D141" s="990"/>
      <c r="E141" s="990"/>
      <c r="F141" s="1177"/>
    </row>
    <row r="142" spans="1:6" ht="16.5" thickBot="1">
      <c r="A142" s="989" t="s">
        <v>68</v>
      </c>
      <c r="B142" s="1080" t="s">
        <v>121</v>
      </c>
      <c r="C142" s="990"/>
      <c r="D142" s="990"/>
      <c r="E142" s="990"/>
      <c r="F142" s="1177"/>
    </row>
    <row r="143" spans="1:6" ht="16.5" thickBot="1">
      <c r="A143" s="1068" t="s">
        <v>26</v>
      </c>
      <c r="B143" s="982" t="s">
        <v>523</v>
      </c>
      <c r="C143" s="1026">
        <f t="shared" ref="C143" si="56">+C144+C145+C146+C147</f>
        <v>0</v>
      </c>
      <c r="D143" s="1026">
        <f t="shared" ref="D143:E143" si="57">+D144+D145+D146+D147</f>
        <v>0</v>
      </c>
      <c r="E143" s="1026">
        <f t="shared" si="57"/>
        <v>0</v>
      </c>
      <c r="F143" s="1176">
        <v>0</v>
      </c>
    </row>
    <row r="144" spans="1:6">
      <c r="A144" s="989" t="s">
        <v>71</v>
      </c>
      <c r="B144" s="1080" t="s">
        <v>122</v>
      </c>
      <c r="C144" s="990"/>
      <c r="D144" s="990"/>
      <c r="E144" s="990"/>
      <c r="F144" s="1177"/>
    </row>
    <row r="145" spans="1:6">
      <c r="A145" s="989" t="s">
        <v>72</v>
      </c>
      <c r="B145" s="1080" t="s">
        <v>123</v>
      </c>
      <c r="C145" s="990"/>
      <c r="D145" s="990"/>
      <c r="E145" s="990"/>
      <c r="F145" s="1177"/>
    </row>
    <row r="146" spans="1:6">
      <c r="A146" s="989" t="s">
        <v>73</v>
      </c>
      <c r="B146" s="1080" t="s">
        <v>124</v>
      </c>
      <c r="C146" s="990">
        <f>'1.1.k'!C55</f>
        <v>0</v>
      </c>
      <c r="D146" s="990">
        <f>'1.1.k'!D55</f>
        <v>0</v>
      </c>
      <c r="E146" s="990">
        <f>'1.1.k'!E55</f>
        <v>0</v>
      </c>
      <c r="F146" s="1162">
        <v>0</v>
      </c>
    </row>
    <row r="147" spans="1:6" ht="16.5" thickBot="1">
      <c r="A147" s="989" t="s">
        <v>74</v>
      </c>
      <c r="B147" s="1080" t="s">
        <v>125</v>
      </c>
      <c r="C147" s="990"/>
      <c r="D147" s="990"/>
      <c r="E147" s="990"/>
      <c r="F147" s="1177">
        <v>0</v>
      </c>
    </row>
    <row r="148" spans="1:6" ht="16.5" thickBot="1">
      <c r="A148" s="1068" t="s">
        <v>28</v>
      </c>
      <c r="B148" s="982" t="s">
        <v>126</v>
      </c>
      <c r="C148" s="1179"/>
      <c r="D148" s="1179"/>
      <c r="E148" s="1179"/>
      <c r="F148" s="1180"/>
    </row>
    <row r="149" spans="1:6" ht="16.5" thickBot="1">
      <c r="A149" s="1052" t="s">
        <v>29</v>
      </c>
      <c r="B149" s="1053" t="s">
        <v>524</v>
      </c>
      <c r="C149" s="1181">
        <f t="shared" ref="C149" si="58">C134+C138+C143+C148</f>
        <v>0</v>
      </c>
      <c r="D149" s="1182">
        <f t="shared" ref="D149:E149" si="59">D134+D138+D143+D148</f>
        <v>0</v>
      </c>
      <c r="E149" s="1182">
        <f t="shared" si="59"/>
        <v>0</v>
      </c>
      <c r="F149" s="1183">
        <v>0</v>
      </c>
    </row>
    <row r="150" spans="1:6" ht="16.5" thickBot="1">
      <c r="A150" s="1073" t="s">
        <v>30</v>
      </c>
      <c r="B150" s="1003" t="s">
        <v>525</v>
      </c>
      <c r="C150" s="1184">
        <f t="shared" ref="C150" si="60">C133+C149</f>
        <v>2500000</v>
      </c>
      <c r="D150" s="1184">
        <f t="shared" ref="D150:E150" si="61">D133+D149</f>
        <v>2555825</v>
      </c>
      <c r="E150" s="1184">
        <f t="shared" si="61"/>
        <v>2555825</v>
      </c>
      <c r="F150" s="1185">
        <f>E150/D150*100</f>
        <v>100</v>
      </c>
    </row>
    <row r="151" spans="1:6">
      <c r="A151" s="1122"/>
      <c r="B151" s="1122"/>
    </row>
    <row r="152" spans="1:6">
      <c r="A152" s="1319" t="s">
        <v>276</v>
      </c>
      <c r="B152" s="1319"/>
      <c r="C152" s="1319"/>
      <c r="D152" s="1319"/>
      <c r="E152" s="1319"/>
      <c r="F152" s="1319"/>
    </row>
    <row r="153" spans="1:6">
      <c r="A153" s="1089"/>
      <c r="B153" s="1089"/>
    </row>
    <row r="154" spans="1:6">
      <c r="A154" s="1321"/>
      <c r="B154" s="1321"/>
      <c r="C154" s="1090"/>
      <c r="D154" s="1090"/>
      <c r="E154" s="1090"/>
      <c r="F154" s="1090"/>
    </row>
    <row r="155" spans="1:6" ht="16.5" thickBot="1">
      <c r="A155" s="1318"/>
      <c r="B155" s="1318"/>
      <c r="C155" s="1124"/>
      <c r="D155" s="1124"/>
      <c r="E155" s="1124"/>
      <c r="F155" s="1124" t="s">
        <v>871</v>
      </c>
    </row>
    <row r="156" spans="1:6" ht="32.25" thickBot="1">
      <c r="A156" s="1068">
        <v>1</v>
      </c>
      <c r="B156" s="1091" t="s">
        <v>526</v>
      </c>
      <c r="C156" s="1154">
        <f t="shared" ref="C156" si="62">C68-C133</f>
        <v>-2500000</v>
      </c>
      <c r="D156" s="1154">
        <f t="shared" ref="D156:E156" si="63">D68-D133</f>
        <v>-2555825</v>
      </c>
      <c r="E156" s="1154">
        <f t="shared" si="63"/>
        <v>-2555825</v>
      </c>
      <c r="F156" s="1151">
        <f>E156/D156*100</f>
        <v>100</v>
      </c>
    </row>
    <row r="157" spans="1:6" ht="32.25" thickBot="1">
      <c r="A157" s="1068" t="s">
        <v>1</v>
      </c>
      <c r="B157" s="1091" t="s">
        <v>527</v>
      </c>
      <c r="C157" s="1154">
        <f t="shared" ref="C157:E157" si="64">C90-C149</f>
        <v>2500000</v>
      </c>
      <c r="D157" s="1154">
        <f t="shared" si="64"/>
        <v>2555825</v>
      </c>
      <c r="E157" s="1154">
        <f t="shared" si="64"/>
        <v>2555825</v>
      </c>
      <c r="F157" s="1151">
        <f>E157/D157*100</f>
        <v>100</v>
      </c>
    </row>
  </sheetData>
  <mergeCells count="10">
    <mergeCell ref="A155:B155"/>
    <mergeCell ref="A97:B97"/>
    <mergeCell ref="A154:B154"/>
    <mergeCell ref="A96:F96"/>
    <mergeCell ref="A152:F152"/>
    <mergeCell ref="A1:B1"/>
    <mergeCell ref="A6:B6"/>
    <mergeCell ref="A4:F4"/>
    <mergeCell ref="A2:F2"/>
    <mergeCell ref="A98:B98"/>
  </mergeCells>
  <pageMargins left="0.7" right="0.7" top="0.75" bottom="0.75" header="0.3" footer="0.3"/>
  <pageSetup paperSize="9" scale="69" orientation="portrait" verticalDpi="300" r:id="rId1"/>
  <rowBreaks count="2" manualBreakCount="2">
    <brk id="68" max="16383" man="1"/>
    <brk id="9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</sheetPr>
  <dimension ref="A1:F152"/>
  <sheetViews>
    <sheetView topLeftCell="A160" workbookViewId="0">
      <selection activeCell="A92" sqref="A92:B92"/>
    </sheetView>
  </sheetViews>
  <sheetFormatPr defaultColWidth="10.140625" defaultRowHeight="15.75"/>
  <cols>
    <col min="1" max="1" width="7.42578125" style="1086" bestFit="1" customWidth="1"/>
    <col min="2" max="2" width="64.85546875" style="1086" bestFit="1" customWidth="1"/>
    <col min="3" max="5" width="9.5703125" style="1086" bestFit="1" customWidth="1"/>
    <col min="6" max="6" width="12.7109375" style="1086" customWidth="1"/>
    <col min="7" max="16384" width="10.140625" style="1086"/>
  </cols>
  <sheetData>
    <row r="1" spans="1:6">
      <c r="A1" s="1314"/>
      <c r="B1" s="1314"/>
    </row>
    <row r="2" spans="1:6">
      <c r="A2" s="1315" t="s">
        <v>870</v>
      </c>
      <c r="B2" s="1315"/>
      <c r="C2" s="1315"/>
      <c r="D2" s="1315"/>
      <c r="E2" s="1315"/>
      <c r="F2" s="1315"/>
    </row>
    <row r="3" spans="1:6">
      <c r="A3" s="945"/>
      <c r="B3" s="945"/>
    </row>
    <row r="4" spans="1:6">
      <c r="A4" s="1316" t="s">
        <v>7</v>
      </c>
      <c r="B4" s="1316"/>
      <c r="C4" s="1316"/>
      <c r="D4" s="1316"/>
      <c r="E4" s="1316"/>
      <c r="F4" s="1316"/>
    </row>
    <row r="5" spans="1:6">
      <c r="A5" s="1113" t="s">
        <v>8</v>
      </c>
      <c r="B5" s="1113"/>
      <c r="C5" s="1123"/>
      <c r="D5" s="1123"/>
      <c r="E5" s="1123"/>
      <c r="F5" s="1123" t="s">
        <v>986</v>
      </c>
    </row>
    <row r="6" spans="1:6" ht="16.5" thickBot="1">
      <c r="A6" s="1318"/>
      <c r="B6" s="1318"/>
      <c r="C6" s="1124"/>
      <c r="D6" s="1124"/>
      <c r="E6" s="1124"/>
      <c r="F6" s="1124" t="s">
        <v>871</v>
      </c>
    </row>
    <row r="7" spans="1:6" ht="48" thickBot="1">
      <c r="A7" s="949" t="s">
        <v>9</v>
      </c>
      <c r="B7" s="950" t="s">
        <v>10</v>
      </c>
      <c r="C7" s="1125" t="s">
        <v>853</v>
      </c>
      <c r="D7" s="1125" t="s">
        <v>854</v>
      </c>
      <c r="E7" s="1125" t="s">
        <v>855</v>
      </c>
      <c r="F7" s="952" t="s">
        <v>557</v>
      </c>
    </row>
    <row r="8" spans="1:6" ht="16.5" thickBot="1">
      <c r="A8" s="1126">
        <v>1</v>
      </c>
      <c r="B8" s="1127">
        <v>2</v>
      </c>
      <c r="C8" s="950">
        <v>3</v>
      </c>
      <c r="D8" s="1186">
        <v>4</v>
      </c>
      <c r="E8" s="1187">
        <v>5</v>
      </c>
      <c r="F8" s="1188">
        <v>6</v>
      </c>
    </row>
    <row r="9" spans="1:6" ht="16.5" thickBot="1">
      <c r="A9" s="953" t="s">
        <v>0</v>
      </c>
      <c r="B9" s="954" t="s">
        <v>353</v>
      </c>
      <c r="C9" s="955">
        <f t="shared" ref="C9" si="0">C10+C27+C35+C46</f>
        <v>0</v>
      </c>
      <c r="D9" s="955">
        <f t="shared" ref="D9:E9" si="1">D10+D27+D35+D46</f>
        <v>0</v>
      </c>
      <c r="E9" s="955">
        <f t="shared" si="1"/>
        <v>0</v>
      </c>
      <c r="F9" s="1189">
        <v>0</v>
      </c>
    </row>
    <row r="10" spans="1:6" ht="16.5" thickBot="1">
      <c r="A10" s="957" t="s">
        <v>3</v>
      </c>
      <c r="B10" s="958" t="s">
        <v>437</v>
      </c>
      <c r="C10" s="959">
        <f t="shared" ref="C10" si="2">SUM(C11:C19)</f>
        <v>0</v>
      </c>
      <c r="D10" s="959">
        <f t="shared" ref="D10:E10" si="3">SUM(D11:D19)</f>
        <v>0</v>
      </c>
      <c r="E10" s="959">
        <f t="shared" si="3"/>
        <v>0</v>
      </c>
      <c r="F10" s="1190"/>
    </row>
    <row r="11" spans="1:6">
      <c r="A11" s="961" t="s">
        <v>438</v>
      </c>
      <c r="B11" s="962" t="s">
        <v>226</v>
      </c>
      <c r="C11" s="963"/>
      <c r="D11" s="963"/>
      <c r="E11" s="963"/>
      <c r="F11" s="1191"/>
    </row>
    <row r="12" spans="1:6">
      <c r="A12" s="965" t="s">
        <v>439</v>
      </c>
      <c r="B12" s="966" t="s">
        <v>480</v>
      </c>
      <c r="C12" s="967"/>
      <c r="D12" s="967"/>
      <c r="E12" s="967"/>
      <c r="F12" s="1192"/>
    </row>
    <row r="13" spans="1:6">
      <c r="A13" s="965" t="s">
        <v>440</v>
      </c>
      <c r="B13" s="966" t="s">
        <v>6</v>
      </c>
      <c r="C13" s="967"/>
      <c r="D13" s="967"/>
      <c r="E13" s="967"/>
      <c r="F13" s="1192"/>
    </row>
    <row r="14" spans="1:6">
      <c r="A14" s="965" t="s">
        <v>441</v>
      </c>
      <c r="B14" s="966" t="s">
        <v>46</v>
      </c>
      <c r="C14" s="967"/>
      <c r="D14" s="967"/>
      <c r="E14" s="967"/>
      <c r="F14" s="1192"/>
    </row>
    <row r="15" spans="1:6">
      <c r="A15" s="965" t="s">
        <v>442</v>
      </c>
      <c r="B15" s="966" t="s">
        <v>48</v>
      </c>
      <c r="C15" s="967"/>
      <c r="D15" s="967"/>
      <c r="E15" s="967"/>
      <c r="F15" s="1192"/>
    </row>
    <row r="16" spans="1:6">
      <c r="A16" s="965" t="s">
        <v>470</v>
      </c>
      <c r="B16" s="969" t="s">
        <v>481</v>
      </c>
      <c r="C16" s="967"/>
      <c r="D16" s="967"/>
      <c r="E16" s="967"/>
      <c r="F16" s="1192"/>
    </row>
    <row r="17" spans="1:6">
      <c r="A17" s="961" t="s">
        <v>475</v>
      </c>
      <c r="B17" s="970" t="s">
        <v>51</v>
      </c>
      <c r="C17" s="971"/>
      <c r="D17" s="971"/>
      <c r="E17" s="971"/>
      <c r="F17" s="1192"/>
    </row>
    <row r="18" spans="1:6">
      <c r="A18" s="972" t="s">
        <v>477</v>
      </c>
      <c r="B18" s="973" t="s">
        <v>314</v>
      </c>
      <c r="C18" s="974"/>
      <c r="D18" s="974"/>
      <c r="E18" s="974"/>
      <c r="F18" s="1192"/>
    </row>
    <row r="19" spans="1:6">
      <c r="A19" s="972" t="s">
        <v>482</v>
      </c>
      <c r="B19" s="973" t="s">
        <v>315</v>
      </c>
      <c r="C19" s="974"/>
      <c r="D19" s="974"/>
      <c r="E19" s="974"/>
      <c r="F19" s="1192"/>
    </row>
    <row r="20" spans="1:6">
      <c r="A20" s="965" t="s">
        <v>483</v>
      </c>
      <c r="B20" s="975" t="s">
        <v>316</v>
      </c>
      <c r="C20" s="974"/>
      <c r="D20" s="974"/>
      <c r="E20" s="974"/>
      <c r="F20" s="1192"/>
    </row>
    <row r="21" spans="1:6">
      <c r="A21" s="976" t="s">
        <v>484</v>
      </c>
      <c r="B21" s="977" t="s">
        <v>435</v>
      </c>
      <c r="C21" s="974"/>
      <c r="D21" s="974"/>
      <c r="E21" s="974"/>
      <c r="F21" s="1192"/>
    </row>
    <row r="22" spans="1:6">
      <c r="A22" s="961" t="s">
        <v>485</v>
      </c>
      <c r="B22" s="977" t="s">
        <v>471</v>
      </c>
      <c r="C22" s="978"/>
      <c r="D22" s="978"/>
      <c r="E22" s="978"/>
      <c r="F22" s="1192"/>
    </row>
    <row r="23" spans="1:6">
      <c r="A23" s="972" t="s">
        <v>486</v>
      </c>
      <c r="B23" s="977" t="s">
        <v>476</v>
      </c>
      <c r="C23" s="978"/>
      <c r="D23" s="978"/>
      <c r="E23" s="978"/>
      <c r="F23" s="1192"/>
    </row>
    <row r="24" spans="1:6">
      <c r="A24" s="972" t="s">
        <v>487</v>
      </c>
      <c r="B24" s="977" t="s">
        <v>478</v>
      </c>
      <c r="C24" s="978"/>
      <c r="D24" s="978"/>
      <c r="E24" s="978"/>
      <c r="F24" s="1192"/>
    </row>
    <row r="25" spans="1:6">
      <c r="A25" s="972" t="s">
        <v>488</v>
      </c>
      <c r="B25" s="977" t="s">
        <v>489</v>
      </c>
      <c r="C25" s="978"/>
      <c r="D25" s="978"/>
      <c r="E25" s="978"/>
      <c r="F25" s="1192"/>
    </row>
    <row r="26" spans="1:6" ht="16.5" thickBot="1">
      <c r="A26" s="979" t="s">
        <v>490</v>
      </c>
      <c r="B26" s="980" t="s">
        <v>491</v>
      </c>
      <c r="C26" s="981"/>
      <c r="D26" s="981"/>
      <c r="E26" s="981"/>
      <c r="F26" s="1192"/>
    </row>
    <row r="27" spans="1:6" ht="16.5" thickBot="1">
      <c r="A27" s="957" t="s">
        <v>4</v>
      </c>
      <c r="B27" s="982" t="s">
        <v>152</v>
      </c>
      <c r="C27" s="983">
        <f t="shared" ref="C27" si="4">C28+C31+C32+C33+C34</f>
        <v>0</v>
      </c>
      <c r="D27" s="983">
        <f t="shared" ref="D27:E27" si="5">D28+D31+D32+D33+D34</f>
        <v>0</v>
      </c>
      <c r="E27" s="983">
        <f t="shared" si="5"/>
        <v>0</v>
      </c>
      <c r="F27" s="1193">
        <v>0</v>
      </c>
    </row>
    <row r="28" spans="1:6">
      <c r="A28" s="985" t="s">
        <v>498</v>
      </c>
      <c r="B28" s="986" t="s">
        <v>60</v>
      </c>
      <c r="C28" s="987"/>
      <c r="D28" s="987"/>
      <c r="E28" s="1135"/>
      <c r="F28" s="1194"/>
    </row>
    <row r="29" spans="1:6">
      <c r="A29" s="989" t="s">
        <v>499</v>
      </c>
      <c r="B29" s="973" t="s">
        <v>61</v>
      </c>
      <c r="C29" s="990"/>
      <c r="D29" s="990"/>
      <c r="E29" s="1195"/>
      <c r="F29" s="1196"/>
    </row>
    <row r="30" spans="1:6">
      <c r="A30" s="989" t="s">
        <v>500</v>
      </c>
      <c r="B30" s="973" t="s">
        <v>62</v>
      </c>
      <c r="C30" s="990"/>
      <c r="D30" s="990"/>
      <c r="E30" s="1195"/>
      <c r="F30" s="1196"/>
    </row>
    <row r="31" spans="1:6">
      <c r="A31" s="989" t="s">
        <v>501</v>
      </c>
      <c r="B31" s="973" t="s">
        <v>63</v>
      </c>
      <c r="C31" s="990"/>
      <c r="D31" s="990"/>
      <c r="E31" s="1195"/>
      <c r="F31" s="1196"/>
    </row>
    <row r="32" spans="1:6">
      <c r="A32" s="989" t="s">
        <v>502</v>
      </c>
      <c r="B32" s="973" t="s">
        <v>64</v>
      </c>
      <c r="C32" s="990"/>
      <c r="D32" s="990"/>
      <c r="E32" s="1197"/>
      <c r="F32" s="1196"/>
    </row>
    <row r="33" spans="1:6">
      <c r="A33" s="989" t="s">
        <v>503</v>
      </c>
      <c r="B33" s="992" t="s">
        <v>425</v>
      </c>
      <c r="C33" s="990"/>
      <c r="D33" s="1197"/>
      <c r="E33" s="1197"/>
      <c r="F33" s="1196"/>
    </row>
    <row r="34" spans="1:6" ht="16.5" thickBot="1">
      <c r="A34" s="993" t="s">
        <v>504</v>
      </c>
      <c r="B34" s="994" t="s">
        <v>65</v>
      </c>
      <c r="C34" s="1067">
        <f>'9.2'!C220</f>
        <v>0</v>
      </c>
      <c r="D34" s="1067">
        <f>'9.2'!D220</f>
        <v>0</v>
      </c>
      <c r="E34" s="1067">
        <f>'9.2'!E220</f>
        <v>0</v>
      </c>
      <c r="F34" s="1198">
        <v>0</v>
      </c>
    </row>
    <row r="35" spans="1:6" ht="16.5" thickBot="1">
      <c r="A35" s="957" t="s">
        <v>5</v>
      </c>
      <c r="B35" s="982" t="s">
        <v>353</v>
      </c>
      <c r="C35" s="983">
        <f t="shared" ref="C35" si="6">SUM(C36:C45)</f>
        <v>0</v>
      </c>
      <c r="D35" s="983">
        <f t="shared" ref="D35:E35" si="7">SUM(D36:D45)</f>
        <v>0</v>
      </c>
      <c r="E35" s="983">
        <f t="shared" si="7"/>
        <v>0</v>
      </c>
      <c r="F35" s="1193">
        <v>0</v>
      </c>
    </row>
    <row r="36" spans="1:6">
      <c r="A36" s="976" t="s">
        <v>443</v>
      </c>
      <c r="B36" s="970" t="s">
        <v>66</v>
      </c>
      <c r="C36" s="971"/>
      <c r="D36" s="971"/>
      <c r="E36" s="971"/>
      <c r="F36" s="1199"/>
    </row>
    <row r="37" spans="1:6">
      <c r="A37" s="976" t="s">
        <v>444</v>
      </c>
      <c r="B37" s="973" t="s">
        <v>67</v>
      </c>
      <c r="C37" s="971"/>
      <c r="D37" s="971"/>
      <c r="E37" s="971"/>
      <c r="F37" s="1200"/>
    </row>
    <row r="38" spans="1:6">
      <c r="A38" s="976" t="s">
        <v>445</v>
      </c>
      <c r="B38" s="973" t="s">
        <v>227</v>
      </c>
      <c r="C38" s="971"/>
      <c r="D38" s="971"/>
      <c r="E38" s="971"/>
      <c r="F38" s="1200"/>
    </row>
    <row r="39" spans="1:6">
      <c r="A39" s="976" t="s">
        <v>446</v>
      </c>
      <c r="B39" s="973" t="s">
        <v>69</v>
      </c>
      <c r="C39" s="971"/>
      <c r="D39" s="971"/>
      <c r="E39" s="971"/>
      <c r="F39" s="1200"/>
    </row>
    <row r="40" spans="1:6">
      <c r="A40" s="976" t="s">
        <v>447</v>
      </c>
      <c r="B40" s="973" t="s">
        <v>14</v>
      </c>
      <c r="C40" s="971"/>
      <c r="D40" s="971"/>
      <c r="E40" s="971"/>
      <c r="F40" s="1200"/>
    </row>
    <row r="41" spans="1:6">
      <c r="A41" s="976" t="s">
        <v>448</v>
      </c>
      <c r="B41" s="973" t="s">
        <v>16</v>
      </c>
      <c r="C41" s="971"/>
      <c r="D41" s="971"/>
      <c r="E41" s="971"/>
      <c r="F41" s="1200"/>
    </row>
    <row r="42" spans="1:6">
      <c r="A42" s="976" t="s">
        <v>449</v>
      </c>
      <c r="B42" s="973" t="s">
        <v>313</v>
      </c>
      <c r="C42" s="971"/>
      <c r="D42" s="971"/>
      <c r="E42" s="971"/>
      <c r="F42" s="1200"/>
    </row>
    <row r="43" spans="1:6">
      <c r="A43" s="976" t="s">
        <v>450</v>
      </c>
      <c r="B43" s="973" t="s">
        <v>228</v>
      </c>
      <c r="C43" s="971"/>
      <c r="D43" s="971"/>
      <c r="E43" s="971"/>
      <c r="F43" s="1200"/>
    </row>
    <row r="44" spans="1:6">
      <c r="A44" s="976" t="s">
        <v>451</v>
      </c>
      <c r="B44" s="973" t="s">
        <v>70</v>
      </c>
      <c r="C44" s="971"/>
      <c r="D44" s="971"/>
      <c r="E44" s="971"/>
      <c r="F44" s="1200"/>
    </row>
    <row r="45" spans="1:6" ht="16.5" thickBot="1">
      <c r="A45" s="976" t="s">
        <v>452</v>
      </c>
      <c r="B45" s="975" t="s">
        <v>19</v>
      </c>
      <c r="C45" s="971">
        <f>'9.2'!C231</f>
        <v>0</v>
      </c>
      <c r="D45" s="971">
        <f>'9.2'!D231</f>
        <v>0</v>
      </c>
      <c r="E45" s="971">
        <f>'9.2'!E231</f>
        <v>0</v>
      </c>
      <c r="F45" s="1200">
        <v>0</v>
      </c>
    </row>
    <row r="46" spans="1:6" ht="16.5" thickBot="1">
      <c r="A46" s="957" t="s">
        <v>45</v>
      </c>
      <c r="B46" s="982" t="s">
        <v>27</v>
      </c>
      <c r="C46" s="983">
        <f t="shared" ref="C46" si="8">C47+C48</f>
        <v>0</v>
      </c>
      <c r="D46" s="983">
        <f t="shared" ref="D46:E46" si="9">D47+D48</f>
        <v>0</v>
      </c>
      <c r="E46" s="983">
        <f t="shared" si="9"/>
        <v>0</v>
      </c>
      <c r="F46" s="1201"/>
    </row>
    <row r="47" spans="1:6">
      <c r="A47" s="997" t="s">
        <v>505</v>
      </c>
      <c r="B47" s="998" t="s">
        <v>52</v>
      </c>
      <c r="C47" s="999"/>
      <c r="D47" s="999"/>
      <c r="E47" s="999"/>
      <c r="F47" s="1202"/>
    </row>
    <row r="48" spans="1:6" ht="16.5" thickBot="1">
      <c r="A48" s="979" t="s">
        <v>506</v>
      </c>
      <c r="B48" s="994" t="s">
        <v>78</v>
      </c>
      <c r="C48" s="981"/>
      <c r="D48" s="981"/>
      <c r="E48" s="981"/>
      <c r="F48" s="1203"/>
    </row>
    <row r="49" spans="1:6" ht="16.5" thickBot="1">
      <c r="A49" s="1002" t="s">
        <v>1</v>
      </c>
      <c r="B49" s="1003" t="s">
        <v>436</v>
      </c>
      <c r="C49" s="1004">
        <f t="shared" ref="C49" si="10">C50+C59+C63</f>
        <v>0</v>
      </c>
      <c r="D49" s="1004">
        <f t="shared" ref="D49:E49" si="11">D50+D59+D63</f>
        <v>0</v>
      </c>
      <c r="E49" s="1004">
        <f t="shared" si="11"/>
        <v>0</v>
      </c>
      <c r="F49" s="1204"/>
    </row>
    <row r="50" spans="1:6" ht="16.5" thickBot="1">
      <c r="A50" s="957" t="s">
        <v>50</v>
      </c>
      <c r="B50" s="982" t="s">
        <v>466</v>
      </c>
      <c r="C50" s="983">
        <f t="shared" ref="C50" si="12">SUM(C51:C54)</f>
        <v>0</v>
      </c>
      <c r="D50" s="983">
        <f t="shared" ref="D50:E50" si="13">SUM(D51:D54)</f>
        <v>0</v>
      </c>
      <c r="E50" s="983">
        <f t="shared" si="13"/>
        <v>0</v>
      </c>
      <c r="F50" s="1205"/>
    </row>
    <row r="51" spans="1:6">
      <c r="A51" s="961" t="s">
        <v>492</v>
      </c>
      <c r="B51" s="1007" t="s">
        <v>58</v>
      </c>
      <c r="C51" s="1008"/>
      <c r="D51" s="1008"/>
      <c r="E51" s="1008"/>
      <c r="F51" s="1206"/>
    </row>
    <row r="52" spans="1:6" ht="31.5">
      <c r="A52" s="965" t="s">
        <v>454</v>
      </c>
      <c r="B52" s="973" t="s">
        <v>493</v>
      </c>
      <c r="C52" s="974"/>
      <c r="D52" s="974"/>
      <c r="E52" s="974"/>
      <c r="F52" s="1200"/>
    </row>
    <row r="53" spans="1:6" ht="31.5">
      <c r="A53" s="965" t="s">
        <v>455</v>
      </c>
      <c r="B53" s="973" t="s">
        <v>59</v>
      </c>
      <c r="C53" s="1008"/>
      <c r="D53" s="1008"/>
      <c r="E53" s="1008"/>
      <c r="F53" s="1200"/>
    </row>
    <row r="54" spans="1:6" ht="31.5">
      <c r="A54" s="965" t="s">
        <v>454</v>
      </c>
      <c r="B54" s="973" t="s">
        <v>317</v>
      </c>
      <c r="C54" s="974"/>
      <c r="D54" s="974"/>
      <c r="E54" s="974"/>
      <c r="F54" s="1200"/>
    </row>
    <row r="55" spans="1:6">
      <c r="A55" s="972" t="s">
        <v>455</v>
      </c>
      <c r="B55" s="1010" t="s">
        <v>318</v>
      </c>
      <c r="C55" s="978"/>
      <c r="D55" s="978"/>
      <c r="E55" s="978"/>
      <c r="F55" s="1200"/>
    </row>
    <row r="56" spans="1:6">
      <c r="A56" s="972" t="s">
        <v>472</v>
      </c>
      <c r="B56" s="977" t="s">
        <v>471</v>
      </c>
      <c r="C56" s="978"/>
      <c r="D56" s="978"/>
      <c r="E56" s="978"/>
      <c r="F56" s="1200"/>
    </row>
    <row r="57" spans="1:6">
      <c r="A57" s="972" t="s">
        <v>494</v>
      </c>
      <c r="B57" s="977" t="s">
        <v>495</v>
      </c>
      <c r="C57" s="978"/>
      <c r="D57" s="978"/>
      <c r="E57" s="978"/>
      <c r="F57" s="1200"/>
    </row>
    <row r="58" spans="1:6" ht="16.5" thickBot="1">
      <c r="A58" s="979" t="s">
        <v>496</v>
      </c>
      <c r="B58" s="980" t="s">
        <v>497</v>
      </c>
      <c r="C58" s="981"/>
      <c r="D58" s="981"/>
      <c r="E58" s="981"/>
      <c r="F58" s="1200"/>
    </row>
    <row r="59" spans="1:6" ht="16.5" thickBot="1">
      <c r="A59" s="957" t="s">
        <v>54</v>
      </c>
      <c r="B59" s="1011" t="s">
        <v>436</v>
      </c>
      <c r="C59" s="1012">
        <f t="shared" ref="C59" si="14">SUM(C60:C62)</f>
        <v>0</v>
      </c>
      <c r="D59" s="1012">
        <f t="shared" ref="D59:E59" si="15">SUM(D60:D62)</f>
        <v>0</v>
      </c>
      <c r="E59" s="1012">
        <f t="shared" si="15"/>
        <v>0</v>
      </c>
      <c r="F59" s="1190"/>
    </row>
    <row r="60" spans="1:6">
      <c r="A60" s="976" t="s">
        <v>456</v>
      </c>
      <c r="B60" s="1013" t="s">
        <v>22</v>
      </c>
      <c r="C60" s="971"/>
      <c r="D60" s="971"/>
      <c r="E60" s="971"/>
      <c r="F60" s="1207"/>
    </row>
    <row r="61" spans="1:6">
      <c r="A61" s="965" t="s">
        <v>457</v>
      </c>
      <c r="B61" s="1015" t="s">
        <v>24</v>
      </c>
      <c r="C61" s="1008"/>
      <c r="D61" s="1008"/>
      <c r="E61" s="1008"/>
      <c r="F61" s="1206"/>
    </row>
    <row r="62" spans="1:6" ht="16.5" thickBot="1">
      <c r="A62" s="972" t="s">
        <v>458</v>
      </c>
      <c r="B62" s="1016" t="s">
        <v>229</v>
      </c>
      <c r="C62" s="978"/>
      <c r="D62" s="978"/>
      <c r="E62" s="978"/>
      <c r="F62" s="1208"/>
    </row>
    <row r="63" spans="1:6" ht="16.5" thickBot="1">
      <c r="A63" s="957" t="s">
        <v>53</v>
      </c>
      <c r="B63" s="1011" t="s">
        <v>319</v>
      </c>
      <c r="C63" s="983">
        <f t="shared" ref="C63" si="16">SUM(C64:C65)</f>
        <v>0</v>
      </c>
      <c r="D63" s="983">
        <f t="shared" ref="D63:E63" si="17">SUM(D64:D65)</f>
        <v>0</v>
      </c>
      <c r="E63" s="983">
        <f t="shared" si="17"/>
        <v>0</v>
      </c>
      <c r="F63" s="1205"/>
    </row>
    <row r="64" spans="1:6" ht="31.5">
      <c r="A64" s="961" t="s">
        <v>507</v>
      </c>
      <c r="B64" s="1018" t="s">
        <v>493</v>
      </c>
      <c r="C64" s="1008"/>
      <c r="D64" s="1008"/>
      <c r="E64" s="1008"/>
      <c r="F64" s="1206"/>
    </row>
    <row r="65" spans="1:6" ht="16.5" thickBot="1">
      <c r="A65" s="979" t="s">
        <v>508</v>
      </c>
      <c r="B65" s="1019" t="s">
        <v>80</v>
      </c>
      <c r="C65" s="981"/>
      <c r="D65" s="981"/>
      <c r="E65" s="981"/>
      <c r="F65" s="1209"/>
    </row>
    <row r="66" spans="1:6" ht="16.5" thickBot="1">
      <c r="A66" s="1020" t="s">
        <v>2</v>
      </c>
      <c r="B66" s="1021" t="s">
        <v>372</v>
      </c>
      <c r="C66" s="1022">
        <f t="shared" ref="C66" si="18">C49+C9</f>
        <v>0</v>
      </c>
      <c r="D66" s="1022">
        <f t="shared" ref="D66:E66" si="19">D49+D9</f>
        <v>0</v>
      </c>
      <c r="E66" s="1022">
        <f t="shared" si="19"/>
        <v>0</v>
      </c>
      <c r="F66" s="1210">
        <v>0</v>
      </c>
    </row>
    <row r="67" spans="1:6" ht="16.5" thickBot="1">
      <c r="A67" s="1024" t="s">
        <v>12</v>
      </c>
      <c r="B67" s="1025" t="s">
        <v>509</v>
      </c>
      <c r="C67" s="1026">
        <f t="shared" ref="C67" si="20">SUM(C68:C70)</f>
        <v>0</v>
      </c>
      <c r="D67" s="1026">
        <f t="shared" ref="D67:E67" si="21">SUM(D68:D70)</f>
        <v>0</v>
      </c>
      <c r="E67" s="1026">
        <f t="shared" si="21"/>
        <v>0</v>
      </c>
      <c r="F67" s="1211"/>
    </row>
    <row r="68" spans="1:6">
      <c r="A68" s="1028" t="s">
        <v>13</v>
      </c>
      <c r="B68" s="1029" t="s">
        <v>230</v>
      </c>
      <c r="C68" s="990"/>
      <c r="D68" s="990"/>
      <c r="E68" s="990"/>
      <c r="F68" s="1212"/>
    </row>
    <row r="69" spans="1:6">
      <c r="A69" s="1028" t="s">
        <v>15</v>
      </c>
      <c r="B69" s="1031" t="s">
        <v>231</v>
      </c>
      <c r="C69" s="990"/>
      <c r="D69" s="990"/>
      <c r="E69" s="990"/>
      <c r="F69" s="1198"/>
    </row>
    <row r="70" spans="1:6" ht="16.5" thickBot="1">
      <c r="A70" s="1028" t="s">
        <v>17</v>
      </c>
      <c r="B70" s="1033" t="s">
        <v>232</v>
      </c>
      <c r="C70" s="990"/>
      <c r="D70" s="990"/>
      <c r="E70" s="990"/>
      <c r="F70" s="1212"/>
    </row>
    <row r="71" spans="1:6" ht="16.5" thickBot="1">
      <c r="A71" s="1024" t="s">
        <v>20</v>
      </c>
      <c r="B71" s="1025" t="s">
        <v>510</v>
      </c>
      <c r="C71" s="1026">
        <f t="shared" ref="C71" si="22">SUM(C72:C75)</f>
        <v>0</v>
      </c>
      <c r="D71" s="1026">
        <f t="shared" ref="D71:E71" si="23">SUM(D72:D75)</f>
        <v>0</v>
      </c>
      <c r="E71" s="1026">
        <f t="shared" si="23"/>
        <v>0</v>
      </c>
      <c r="F71" s="1213">
        <f t="shared" ref="F71" si="24">SUM(F72:F75)</f>
        <v>0</v>
      </c>
    </row>
    <row r="72" spans="1:6">
      <c r="A72" s="1028" t="s">
        <v>21</v>
      </c>
      <c r="B72" s="1029" t="s">
        <v>233</v>
      </c>
      <c r="C72" s="990"/>
      <c r="D72" s="990"/>
      <c r="E72" s="990"/>
      <c r="F72" s="1212"/>
    </row>
    <row r="73" spans="1:6">
      <c r="A73" s="1028" t="s">
        <v>23</v>
      </c>
      <c r="B73" s="1031" t="s">
        <v>81</v>
      </c>
      <c r="C73" s="990"/>
      <c r="D73" s="990"/>
      <c r="E73" s="990"/>
      <c r="F73" s="1212"/>
    </row>
    <row r="74" spans="1:6">
      <c r="A74" s="1028" t="s">
        <v>25</v>
      </c>
      <c r="B74" s="1031" t="s">
        <v>234</v>
      </c>
      <c r="C74" s="990"/>
      <c r="D74" s="990"/>
      <c r="E74" s="990"/>
      <c r="F74" s="1212"/>
    </row>
    <row r="75" spans="1:6" ht="16.5" thickBot="1">
      <c r="A75" s="1028" t="s">
        <v>68</v>
      </c>
      <c r="B75" s="992" t="s">
        <v>82</v>
      </c>
      <c r="C75" s="990"/>
      <c r="D75" s="990"/>
      <c r="E75" s="990"/>
      <c r="F75" s="1212"/>
    </row>
    <row r="76" spans="1:6" ht="16.5" thickBot="1">
      <c r="A76" s="1024" t="s">
        <v>26</v>
      </c>
      <c r="B76" s="1025" t="s">
        <v>235</v>
      </c>
      <c r="C76" s="1026">
        <f t="shared" ref="C76" si="25">SUM(C77:C78)</f>
        <v>0</v>
      </c>
      <c r="D76" s="1026">
        <f t="shared" ref="D76:E76" si="26">SUM(D77:D78)</f>
        <v>0</v>
      </c>
      <c r="E76" s="1026">
        <f t="shared" si="26"/>
        <v>0</v>
      </c>
      <c r="F76" s="1211"/>
    </row>
    <row r="77" spans="1:6">
      <c r="A77" s="1028" t="s">
        <v>71</v>
      </c>
      <c r="B77" s="1029" t="s">
        <v>35</v>
      </c>
      <c r="C77" s="990"/>
      <c r="D77" s="990"/>
      <c r="E77" s="990"/>
      <c r="F77" s="1214"/>
    </row>
    <row r="78" spans="1:6" ht="16.5" thickBot="1">
      <c r="A78" s="1036" t="s">
        <v>72</v>
      </c>
      <c r="B78" s="992" t="s">
        <v>36</v>
      </c>
      <c r="C78" s="990"/>
      <c r="D78" s="990"/>
      <c r="E78" s="990"/>
      <c r="F78" s="1215"/>
    </row>
    <row r="79" spans="1:6" ht="16.5" thickBot="1">
      <c r="A79" s="1024" t="s">
        <v>511</v>
      </c>
      <c r="B79" s="1025" t="s">
        <v>236</v>
      </c>
      <c r="C79" s="1026">
        <f t="shared" ref="C79" si="27">SUM(C80:C82)</f>
        <v>0</v>
      </c>
      <c r="D79" s="1026">
        <f t="shared" ref="D79:E79" si="28">SUM(D80:D82)</f>
        <v>0</v>
      </c>
      <c r="E79" s="1026">
        <f t="shared" si="28"/>
        <v>0</v>
      </c>
      <c r="F79" s="1211"/>
    </row>
    <row r="80" spans="1:6">
      <c r="A80" s="1028" t="s">
        <v>75</v>
      </c>
      <c r="B80" s="1029" t="s">
        <v>38</v>
      </c>
      <c r="C80" s="990"/>
      <c r="D80" s="990"/>
      <c r="E80" s="990"/>
      <c r="F80" s="1212"/>
    </row>
    <row r="81" spans="1:6">
      <c r="A81" s="1038" t="s">
        <v>76</v>
      </c>
      <c r="B81" s="1031" t="s">
        <v>39</v>
      </c>
      <c r="C81" s="990"/>
      <c r="D81" s="990"/>
      <c r="E81" s="990"/>
      <c r="F81" s="1212"/>
    </row>
    <row r="82" spans="1:6" ht="16.5" thickBot="1">
      <c r="A82" s="1036" t="s">
        <v>77</v>
      </c>
      <c r="B82" s="992" t="s">
        <v>40</v>
      </c>
      <c r="C82" s="990"/>
      <c r="D82" s="990"/>
      <c r="E82" s="990"/>
      <c r="F82" s="1198"/>
    </row>
    <row r="83" spans="1:6" ht="16.5" thickBot="1">
      <c r="A83" s="1024" t="s">
        <v>512</v>
      </c>
      <c r="B83" s="1025" t="s">
        <v>237</v>
      </c>
      <c r="C83" s="1026">
        <f t="shared" ref="C83" si="29">SUM(C84:C87)</f>
        <v>0</v>
      </c>
      <c r="D83" s="1026">
        <f t="shared" ref="D83:E83" si="30">SUM(D84:D87)</f>
        <v>0</v>
      </c>
      <c r="E83" s="1026">
        <f t="shared" si="30"/>
        <v>0</v>
      </c>
      <c r="F83" s="1213"/>
    </row>
    <row r="84" spans="1:6">
      <c r="A84" s="1039" t="s">
        <v>513</v>
      </c>
      <c r="B84" s="1029" t="s">
        <v>238</v>
      </c>
      <c r="C84" s="990"/>
      <c r="D84" s="990"/>
      <c r="E84" s="990"/>
      <c r="F84" s="1212"/>
    </row>
    <row r="85" spans="1:6">
      <c r="A85" s="1040" t="s">
        <v>514</v>
      </c>
      <c r="B85" s="1031" t="s">
        <v>239</v>
      </c>
      <c r="C85" s="990"/>
      <c r="D85" s="990"/>
      <c r="E85" s="990"/>
      <c r="F85" s="1212"/>
    </row>
    <row r="86" spans="1:6">
      <c r="A86" s="1040" t="s">
        <v>515</v>
      </c>
      <c r="B86" s="1031" t="s">
        <v>240</v>
      </c>
      <c r="C86" s="990"/>
      <c r="D86" s="990"/>
      <c r="E86" s="990"/>
      <c r="F86" s="1212"/>
    </row>
    <row r="87" spans="1:6" ht="16.5" thickBot="1">
      <c r="A87" s="1041" t="s">
        <v>516</v>
      </c>
      <c r="B87" s="992" t="s">
        <v>241</v>
      </c>
      <c r="C87" s="990"/>
      <c r="D87" s="990"/>
      <c r="E87" s="990"/>
      <c r="F87" s="1212"/>
    </row>
    <row r="88" spans="1:6" ht="16.5" thickBot="1">
      <c r="A88" s="1024" t="s">
        <v>30</v>
      </c>
      <c r="B88" s="1042" t="s">
        <v>517</v>
      </c>
      <c r="C88" s="1026">
        <f t="shared" ref="C88" si="31">C67+C71+C76+C79+C83</f>
        <v>0</v>
      </c>
      <c r="D88" s="1026">
        <f t="shared" ref="D88:E88" si="32">D67+D71+D76+D79+D83</f>
        <v>0</v>
      </c>
      <c r="E88" s="1026">
        <f t="shared" si="32"/>
        <v>0</v>
      </c>
      <c r="F88" s="1211"/>
    </row>
    <row r="89" spans="1:6" ht="16.5" thickBot="1">
      <c r="A89" s="1043" t="s">
        <v>33</v>
      </c>
      <c r="B89" s="1044" t="s">
        <v>518</v>
      </c>
      <c r="C89" s="1045">
        <f t="shared" ref="C89" si="33">C88+C66</f>
        <v>0</v>
      </c>
      <c r="D89" s="1045">
        <f t="shared" ref="D89:E89" si="34">D88+D66</f>
        <v>0</v>
      </c>
      <c r="E89" s="1045">
        <f t="shared" si="34"/>
        <v>0</v>
      </c>
      <c r="F89" s="1216">
        <v>0</v>
      </c>
    </row>
    <row r="90" spans="1:6">
      <c r="A90" s="1047"/>
      <c r="B90" s="1048"/>
    </row>
    <row r="91" spans="1:6">
      <c r="A91" s="1316" t="s">
        <v>84</v>
      </c>
      <c r="B91" s="1316"/>
      <c r="C91" s="1316"/>
      <c r="D91" s="1316"/>
      <c r="E91" s="1316"/>
      <c r="F91" s="1316"/>
    </row>
    <row r="92" spans="1:6">
      <c r="A92" s="1325" t="s">
        <v>85</v>
      </c>
      <c r="B92" s="1325"/>
      <c r="C92" s="1123"/>
      <c r="D92" s="1123"/>
      <c r="E92" s="1123"/>
      <c r="F92" s="1123"/>
    </row>
    <row r="93" spans="1:6" ht="16.5" thickBot="1">
      <c r="A93" s="1324"/>
      <c r="B93" s="1324"/>
      <c r="C93" s="1105"/>
      <c r="D93" s="1105"/>
      <c r="E93" s="1105"/>
      <c r="F93" s="1105" t="s">
        <v>145</v>
      </c>
    </row>
    <row r="94" spans="1:6" ht="48" thickBot="1">
      <c r="A94" s="949" t="s">
        <v>9</v>
      </c>
      <c r="B94" s="950" t="s">
        <v>87</v>
      </c>
      <c r="C94" s="1125" t="s">
        <v>853</v>
      </c>
      <c r="D94" s="1125" t="s">
        <v>854</v>
      </c>
      <c r="E94" s="1125" t="s">
        <v>855</v>
      </c>
      <c r="F94" s="1217" t="s">
        <v>557</v>
      </c>
    </row>
    <row r="95" spans="1:6" ht="16.5" thickBot="1">
      <c r="A95" s="949">
        <v>1</v>
      </c>
      <c r="B95" s="950">
        <v>2</v>
      </c>
      <c r="C95" s="1218">
        <v>3</v>
      </c>
      <c r="D95" s="1218">
        <v>4</v>
      </c>
      <c r="E95" s="1218">
        <v>5</v>
      </c>
      <c r="F95" s="1217">
        <v>6</v>
      </c>
    </row>
    <row r="96" spans="1:6" ht="16.5" thickBot="1">
      <c r="A96" s="1157" t="s">
        <v>0</v>
      </c>
      <c r="B96" s="954" t="s">
        <v>468</v>
      </c>
      <c r="C96" s="1219">
        <f t="shared" ref="C96" si="35">SUM(C97:C101)</f>
        <v>0</v>
      </c>
      <c r="D96" s="1219">
        <f t="shared" ref="D96:E96" si="36">SUM(D97:D101)</f>
        <v>0</v>
      </c>
      <c r="E96" s="1219">
        <f t="shared" si="36"/>
        <v>0</v>
      </c>
      <c r="F96" s="1220">
        <v>0</v>
      </c>
    </row>
    <row r="97" spans="1:6">
      <c r="A97" s="985" t="s">
        <v>3</v>
      </c>
      <c r="B97" s="986" t="s">
        <v>242</v>
      </c>
      <c r="C97" s="1221">
        <f>'9.2'!C253</f>
        <v>0</v>
      </c>
      <c r="D97" s="1221">
        <f>'9.2'!D253</f>
        <v>0</v>
      </c>
      <c r="E97" s="1221">
        <f>'9.2'!E253</f>
        <v>0</v>
      </c>
      <c r="F97" s="1222">
        <v>0</v>
      </c>
    </row>
    <row r="98" spans="1:6">
      <c r="A98" s="989" t="s">
        <v>4</v>
      </c>
      <c r="B98" s="973" t="s">
        <v>89</v>
      </c>
      <c r="C98" s="1152">
        <f>'9.2'!C254</f>
        <v>0</v>
      </c>
      <c r="D98" s="1152">
        <f>'9.2'!D254</f>
        <v>0</v>
      </c>
      <c r="E98" s="1152">
        <f>'9.2'!E254</f>
        <v>0</v>
      </c>
      <c r="F98" s="1153">
        <v>0</v>
      </c>
    </row>
    <row r="99" spans="1:6">
      <c r="A99" s="989" t="s">
        <v>5</v>
      </c>
      <c r="B99" s="973" t="s">
        <v>243</v>
      </c>
      <c r="C99" s="1152">
        <f>'9.2'!C255</f>
        <v>0</v>
      </c>
      <c r="D99" s="1152">
        <f>'9.2'!D255</f>
        <v>0</v>
      </c>
      <c r="E99" s="1152">
        <f>'9.2'!E255</f>
        <v>0</v>
      </c>
      <c r="F99" s="1153">
        <v>0</v>
      </c>
    </row>
    <row r="100" spans="1:6">
      <c r="A100" s="989" t="s">
        <v>45</v>
      </c>
      <c r="B100" s="1015" t="s">
        <v>127</v>
      </c>
      <c r="C100" s="1152">
        <f>'9.2'!C256</f>
        <v>0</v>
      </c>
      <c r="D100" s="1152">
        <f>'9.2'!D256</f>
        <v>0</v>
      </c>
      <c r="E100" s="1152">
        <f>'9.2'!E256</f>
        <v>0</v>
      </c>
      <c r="F100" s="1153"/>
    </row>
    <row r="101" spans="1:6">
      <c r="A101" s="989" t="s">
        <v>244</v>
      </c>
      <c r="B101" s="1163" t="s">
        <v>91</v>
      </c>
      <c r="C101" s="1152">
        <f>'9.2'!C257</f>
        <v>0</v>
      </c>
      <c r="D101" s="1152">
        <f>'9.2'!D257</f>
        <v>0</v>
      </c>
      <c r="E101" s="1152">
        <f>'9.2'!E257</f>
        <v>0</v>
      </c>
      <c r="F101" s="1153"/>
    </row>
    <row r="102" spans="1:6">
      <c r="A102" s="989" t="s">
        <v>49</v>
      </c>
      <c r="B102" s="973" t="s">
        <v>245</v>
      </c>
      <c r="C102" s="1223"/>
      <c r="D102" s="1223"/>
      <c r="E102" s="1223"/>
      <c r="F102" s="1153"/>
    </row>
    <row r="103" spans="1:6">
      <c r="A103" s="989" t="s">
        <v>93</v>
      </c>
      <c r="B103" s="1164" t="s">
        <v>246</v>
      </c>
      <c r="C103" s="1223"/>
      <c r="D103" s="1223"/>
      <c r="E103" s="1223"/>
      <c r="F103" s="1153"/>
    </row>
    <row r="104" spans="1:6" ht="31.5">
      <c r="A104" s="989" t="s">
        <v>95</v>
      </c>
      <c r="B104" s="1165" t="s">
        <v>247</v>
      </c>
      <c r="C104" s="1223"/>
      <c r="D104" s="1223"/>
      <c r="E104" s="1223"/>
      <c r="F104" s="1153"/>
    </row>
    <row r="105" spans="1:6" ht="31.5">
      <c r="A105" s="989" t="s">
        <v>96</v>
      </c>
      <c r="B105" s="1165" t="s">
        <v>248</v>
      </c>
      <c r="C105" s="1223"/>
      <c r="D105" s="1223"/>
      <c r="E105" s="1223"/>
      <c r="F105" s="1223"/>
    </row>
    <row r="106" spans="1:6">
      <c r="A106" s="989" t="s">
        <v>98</v>
      </c>
      <c r="B106" s="1164" t="s">
        <v>249</v>
      </c>
      <c r="C106" s="1223"/>
      <c r="D106" s="1223"/>
      <c r="E106" s="1223"/>
      <c r="F106" s="1223"/>
    </row>
    <row r="107" spans="1:6">
      <c r="A107" s="989" t="s">
        <v>100</v>
      </c>
      <c r="B107" s="1164" t="s">
        <v>250</v>
      </c>
      <c r="C107" s="1223"/>
      <c r="D107" s="1223"/>
      <c r="E107" s="1223"/>
      <c r="F107" s="1223"/>
    </row>
    <row r="108" spans="1:6" ht="31.5">
      <c r="A108" s="989" t="s">
        <v>130</v>
      </c>
      <c r="B108" s="1165" t="s">
        <v>251</v>
      </c>
      <c r="C108" s="1223"/>
      <c r="D108" s="1223"/>
      <c r="E108" s="1223"/>
      <c r="F108" s="1223"/>
    </row>
    <row r="109" spans="1:6">
      <c r="A109" s="1166" t="s">
        <v>132</v>
      </c>
      <c r="B109" s="1167" t="s">
        <v>252</v>
      </c>
      <c r="C109" s="1223"/>
      <c r="D109" s="1223"/>
      <c r="E109" s="1223"/>
      <c r="F109" s="1223"/>
    </row>
    <row r="110" spans="1:6">
      <c r="A110" s="989" t="s">
        <v>135</v>
      </c>
      <c r="B110" s="1167" t="s">
        <v>253</v>
      </c>
      <c r="C110" s="1223"/>
      <c r="D110" s="1223"/>
      <c r="E110" s="1223"/>
      <c r="F110" s="1223"/>
    </row>
    <row r="111" spans="1:6">
      <c r="A111" s="1168" t="s">
        <v>136</v>
      </c>
      <c r="B111" s="1167" t="s">
        <v>254</v>
      </c>
      <c r="C111" s="1223"/>
      <c r="D111" s="1223"/>
      <c r="E111" s="1223"/>
      <c r="F111" s="1223"/>
    </row>
    <row r="112" spans="1:6" ht="16.5" thickBot="1">
      <c r="A112" s="1066" t="s">
        <v>376</v>
      </c>
      <c r="B112" s="994" t="s">
        <v>113</v>
      </c>
      <c r="C112" s="1224"/>
      <c r="D112" s="1224"/>
      <c r="E112" s="1224"/>
      <c r="F112" s="1224"/>
    </row>
    <row r="113" spans="1:6" ht="16.5" thickBot="1">
      <c r="A113" s="1073" t="s">
        <v>1</v>
      </c>
      <c r="B113" s="1003" t="s">
        <v>469</v>
      </c>
      <c r="C113" s="1225">
        <f t="shared" ref="C113" si="37">+C114+C116+C118</f>
        <v>0</v>
      </c>
      <c r="D113" s="1225">
        <f t="shared" ref="D113:E113" si="38">+D114+D116+D118</f>
        <v>0</v>
      </c>
      <c r="E113" s="1225">
        <f t="shared" si="38"/>
        <v>0</v>
      </c>
      <c r="F113" s="1225">
        <f t="shared" ref="F113" si="39">+F114+F116+F118</f>
        <v>0</v>
      </c>
    </row>
    <row r="114" spans="1:6">
      <c r="A114" s="1070" t="s">
        <v>50</v>
      </c>
      <c r="B114" s="973" t="s">
        <v>174</v>
      </c>
      <c r="C114" s="1156"/>
      <c r="D114" s="1156"/>
      <c r="E114" s="1156"/>
      <c r="F114" s="1156"/>
    </row>
    <row r="115" spans="1:6">
      <c r="A115" s="1070" t="s">
        <v>54</v>
      </c>
      <c r="B115" s="975" t="s">
        <v>255</v>
      </c>
      <c r="C115" s="1156"/>
      <c r="D115" s="1156"/>
      <c r="E115" s="1156"/>
      <c r="F115" s="1156"/>
    </row>
    <row r="116" spans="1:6">
      <c r="A116" s="1070" t="s">
        <v>53</v>
      </c>
      <c r="B116" s="975" t="s">
        <v>104</v>
      </c>
      <c r="C116" s="1152"/>
      <c r="D116" s="1152"/>
      <c r="E116" s="1152"/>
      <c r="F116" s="1152"/>
    </row>
    <row r="117" spans="1:6">
      <c r="A117" s="1070" t="s">
        <v>55</v>
      </c>
      <c r="B117" s="975" t="s">
        <v>105</v>
      </c>
      <c r="C117" s="1177"/>
      <c r="D117" s="1177"/>
      <c r="E117" s="1177"/>
      <c r="F117" s="1177"/>
    </row>
    <row r="118" spans="1:6">
      <c r="A118" s="1070" t="s">
        <v>56</v>
      </c>
      <c r="B118" s="1173" t="s">
        <v>180</v>
      </c>
      <c r="C118" s="1177"/>
      <c r="D118" s="1177"/>
      <c r="E118" s="1177"/>
      <c r="F118" s="1177"/>
    </row>
    <row r="119" spans="1:6">
      <c r="A119" s="1070" t="s">
        <v>57</v>
      </c>
      <c r="B119" s="1174" t="s">
        <v>256</v>
      </c>
      <c r="C119" s="1177"/>
      <c r="D119" s="1177"/>
      <c r="E119" s="1177"/>
      <c r="F119" s="1177"/>
    </row>
    <row r="120" spans="1:6" ht="31.5">
      <c r="A120" s="1070" t="s">
        <v>107</v>
      </c>
      <c r="B120" s="1175" t="s">
        <v>257</v>
      </c>
      <c r="C120" s="1177"/>
      <c r="D120" s="1177"/>
      <c r="E120" s="1177"/>
      <c r="F120" s="1177"/>
    </row>
    <row r="121" spans="1:6" ht="31.5">
      <c r="A121" s="1070" t="s">
        <v>109</v>
      </c>
      <c r="B121" s="1165" t="s">
        <v>248</v>
      </c>
      <c r="C121" s="1177"/>
      <c r="D121" s="1177"/>
      <c r="E121" s="1177"/>
      <c r="F121" s="1177"/>
    </row>
    <row r="122" spans="1:6">
      <c r="A122" s="1070" t="s">
        <v>110</v>
      </c>
      <c r="B122" s="1165" t="s">
        <v>258</v>
      </c>
      <c r="C122" s="1177"/>
      <c r="D122" s="1177"/>
      <c r="E122" s="1177"/>
      <c r="F122" s="1177"/>
    </row>
    <row r="123" spans="1:6">
      <c r="A123" s="1070" t="s">
        <v>112</v>
      </c>
      <c r="B123" s="1165" t="s">
        <v>259</v>
      </c>
      <c r="C123" s="1177"/>
      <c r="D123" s="1177"/>
      <c r="E123" s="1177"/>
      <c r="F123" s="1177"/>
    </row>
    <row r="124" spans="1:6" ht="31.5">
      <c r="A124" s="1070" t="s">
        <v>138</v>
      </c>
      <c r="B124" s="1165" t="s">
        <v>251</v>
      </c>
      <c r="C124" s="1177"/>
      <c r="D124" s="1177"/>
      <c r="E124" s="1177"/>
      <c r="F124" s="1177"/>
    </row>
    <row r="125" spans="1:6">
      <c r="A125" s="1070" t="s">
        <v>141</v>
      </c>
      <c r="B125" s="1165" t="s">
        <v>260</v>
      </c>
      <c r="C125" s="1177"/>
      <c r="D125" s="1177"/>
      <c r="E125" s="1177"/>
      <c r="F125" s="1177"/>
    </row>
    <row r="126" spans="1:6" ht="31.5">
      <c r="A126" s="1166" t="s">
        <v>142</v>
      </c>
      <c r="B126" s="1167" t="s">
        <v>261</v>
      </c>
      <c r="C126" s="1226"/>
      <c r="D126" s="1226"/>
      <c r="E126" s="1226"/>
      <c r="F126" s="1226"/>
    </row>
    <row r="127" spans="1:6" ht="16.5" thickBot="1">
      <c r="A127" s="1066" t="s">
        <v>465</v>
      </c>
      <c r="B127" s="994" t="s">
        <v>114</v>
      </c>
      <c r="C127" s="1227"/>
      <c r="D127" s="1227"/>
      <c r="E127" s="1227"/>
      <c r="F127" s="1227"/>
    </row>
    <row r="128" spans="1:6" ht="16.5" thickBot="1">
      <c r="A128" s="1073" t="s">
        <v>2</v>
      </c>
      <c r="B128" s="1003" t="s">
        <v>262</v>
      </c>
      <c r="C128" s="1225">
        <f t="shared" ref="C128" si="40">+C96+C113</f>
        <v>0</v>
      </c>
      <c r="D128" s="1225">
        <f t="shared" ref="D128:E128" si="41">+D96+D113</f>
        <v>0</v>
      </c>
      <c r="E128" s="1225">
        <f t="shared" si="41"/>
        <v>0</v>
      </c>
      <c r="F128" s="1228">
        <v>0</v>
      </c>
    </row>
    <row r="129" spans="1:6" ht="16.5" thickBot="1">
      <c r="A129" s="1068" t="s">
        <v>12</v>
      </c>
      <c r="B129" s="1077" t="s">
        <v>521</v>
      </c>
      <c r="C129" s="1154">
        <f t="shared" ref="C129" si="42">+C130+C131+C132</f>
        <v>0</v>
      </c>
      <c r="D129" s="1154">
        <f t="shared" ref="D129:E129" si="43">+D130+D131+D132</f>
        <v>0</v>
      </c>
      <c r="E129" s="1154">
        <f t="shared" si="43"/>
        <v>0</v>
      </c>
      <c r="F129" s="1154">
        <f t="shared" ref="F129" si="44">+F130+F131+F132</f>
        <v>0</v>
      </c>
    </row>
    <row r="130" spans="1:6">
      <c r="A130" s="989" t="s">
        <v>13</v>
      </c>
      <c r="B130" s="1078" t="s">
        <v>115</v>
      </c>
      <c r="C130" s="1177"/>
      <c r="D130" s="1177"/>
      <c r="E130" s="1177"/>
      <c r="F130" s="1177"/>
    </row>
    <row r="131" spans="1:6">
      <c r="A131" s="989" t="s">
        <v>15</v>
      </c>
      <c r="B131" s="1080" t="s">
        <v>116</v>
      </c>
      <c r="C131" s="1177"/>
      <c r="D131" s="1177"/>
      <c r="E131" s="1177"/>
      <c r="F131" s="1177"/>
    </row>
    <row r="132" spans="1:6" ht="16.5" thickBot="1">
      <c r="A132" s="989" t="s">
        <v>17</v>
      </c>
      <c r="B132" s="1080" t="s">
        <v>117</v>
      </c>
      <c r="C132" s="1177"/>
      <c r="D132" s="1177"/>
      <c r="E132" s="1177"/>
      <c r="F132" s="1177"/>
    </row>
    <row r="133" spans="1:6" ht="16.5" thickBot="1">
      <c r="A133" s="1068" t="s">
        <v>20</v>
      </c>
      <c r="B133" s="982" t="s">
        <v>522</v>
      </c>
      <c r="C133" s="1154">
        <f t="shared" ref="C133" si="45">+C134+C135+C136+C137</f>
        <v>0</v>
      </c>
      <c r="D133" s="1154">
        <f t="shared" ref="D133:E133" si="46">+D134+D135+D136+D137</f>
        <v>0</v>
      </c>
      <c r="E133" s="1154">
        <f t="shared" si="46"/>
        <v>0</v>
      </c>
      <c r="F133" s="1154">
        <f t="shared" ref="F133" si="47">+F134+F135+F136+F137</f>
        <v>0</v>
      </c>
    </row>
    <row r="134" spans="1:6">
      <c r="A134" s="989" t="s">
        <v>21</v>
      </c>
      <c r="B134" s="1080" t="s">
        <v>118</v>
      </c>
      <c r="C134" s="1177"/>
      <c r="D134" s="1177"/>
      <c r="E134" s="1177"/>
      <c r="F134" s="1177"/>
    </row>
    <row r="135" spans="1:6">
      <c r="A135" s="989" t="s">
        <v>23</v>
      </c>
      <c r="B135" s="1080" t="s">
        <v>119</v>
      </c>
      <c r="C135" s="1177"/>
      <c r="D135" s="1177"/>
      <c r="E135" s="1177"/>
      <c r="F135" s="1177"/>
    </row>
    <row r="136" spans="1:6">
      <c r="A136" s="989" t="s">
        <v>25</v>
      </c>
      <c r="B136" s="1080" t="s">
        <v>120</v>
      </c>
      <c r="C136" s="1177"/>
      <c r="D136" s="1177"/>
      <c r="E136" s="1177"/>
      <c r="F136" s="1177"/>
    </row>
    <row r="137" spans="1:6" ht="16.5" thickBot="1">
      <c r="A137" s="989" t="s">
        <v>68</v>
      </c>
      <c r="B137" s="1080" t="s">
        <v>121</v>
      </c>
      <c r="C137" s="1177"/>
      <c r="D137" s="1177"/>
      <c r="E137" s="1177"/>
      <c r="F137" s="1177"/>
    </row>
    <row r="138" spans="1:6" ht="16.5" thickBot="1">
      <c r="A138" s="1068" t="s">
        <v>26</v>
      </c>
      <c r="B138" s="982" t="s">
        <v>523</v>
      </c>
      <c r="C138" s="1154">
        <f t="shared" ref="C138" si="48">+C139+C140+C141+C142</f>
        <v>0</v>
      </c>
      <c r="D138" s="1154">
        <f t="shared" ref="D138:E138" si="49">+D139+D140+D141+D142</f>
        <v>0</v>
      </c>
      <c r="E138" s="1154">
        <f t="shared" si="49"/>
        <v>0</v>
      </c>
      <c r="F138" s="1154">
        <f t="shared" ref="F138" si="50">+F139+F140+F141+F142</f>
        <v>0</v>
      </c>
    </row>
    <row r="139" spans="1:6">
      <c r="A139" s="989" t="s">
        <v>71</v>
      </c>
      <c r="B139" s="1080" t="s">
        <v>122</v>
      </c>
      <c r="C139" s="1177"/>
      <c r="D139" s="1177"/>
      <c r="E139" s="1177"/>
      <c r="F139" s="1177"/>
    </row>
    <row r="140" spans="1:6">
      <c r="A140" s="989" t="s">
        <v>72</v>
      </c>
      <c r="B140" s="1080" t="s">
        <v>123</v>
      </c>
      <c r="C140" s="1177"/>
      <c r="D140" s="1177"/>
      <c r="E140" s="1177"/>
      <c r="F140" s="1177"/>
    </row>
    <row r="141" spans="1:6">
      <c r="A141" s="989" t="s">
        <v>73</v>
      </c>
      <c r="B141" s="1080" t="s">
        <v>124</v>
      </c>
      <c r="C141" s="1177"/>
      <c r="D141" s="1177"/>
      <c r="E141" s="1177"/>
      <c r="F141" s="1177"/>
    </row>
    <row r="142" spans="1:6" ht="16.5" thickBot="1">
      <c r="A142" s="989" t="s">
        <v>74</v>
      </c>
      <c r="B142" s="1080" t="s">
        <v>125</v>
      </c>
      <c r="C142" s="1177"/>
      <c r="D142" s="1177"/>
      <c r="E142" s="1177"/>
      <c r="F142" s="1177"/>
    </row>
    <row r="143" spans="1:6" ht="16.5" thickBot="1">
      <c r="A143" s="1068" t="s">
        <v>28</v>
      </c>
      <c r="B143" s="982" t="s">
        <v>126</v>
      </c>
      <c r="C143" s="1229"/>
      <c r="D143" s="1229"/>
      <c r="E143" s="1229"/>
      <c r="F143" s="1229"/>
    </row>
    <row r="144" spans="1:6" ht="16.5" thickBot="1">
      <c r="A144" s="1052" t="s">
        <v>29</v>
      </c>
      <c r="B144" s="1053" t="s">
        <v>524</v>
      </c>
      <c r="C144" s="1226"/>
      <c r="D144" s="1226"/>
      <c r="E144" s="1226"/>
      <c r="F144" s="1226"/>
    </row>
    <row r="145" spans="1:6" ht="16.5" thickBot="1">
      <c r="A145" s="1073" t="s">
        <v>30</v>
      </c>
      <c r="B145" s="1003" t="s">
        <v>525</v>
      </c>
      <c r="C145" s="1230">
        <f t="shared" ref="C145" si="51">C144+C128</f>
        <v>0</v>
      </c>
      <c r="D145" s="1230">
        <f t="shared" ref="D145:E145" si="52">D144+D128</f>
        <v>0</v>
      </c>
      <c r="E145" s="1230">
        <f t="shared" si="52"/>
        <v>0</v>
      </c>
      <c r="F145" s="1185" t="e">
        <f>E145/D145*100</f>
        <v>#DIV/0!</v>
      </c>
    </row>
    <row r="146" spans="1:6">
      <c r="A146" s="1122"/>
      <c r="B146" s="1122"/>
    </row>
    <row r="147" spans="1:6">
      <c r="A147" s="1314" t="s">
        <v>276</v>
      </c>
      <c r="B147" s="1314"/>
      <c r="C147" s="1314"/>
      <c r="D147" s="1314"/>
      <c r="E147" s="1314"/>
      <c r="F147" s="1314"/>
    </row>
    <row r="148" spans="1:6">
      <c r="A148" s="1089"/>
      <c r="B148" s="1089"/>
    </row>
    <row r="149" spans="1:6">
      <c r="A149" s="1321" t="s">
        <v>144</v>
      </c>
      <c r="B149" s="1321"/>
      <c r="C149" s="1090"/>
      <c r="D149" s="1090"/>
      <c r="E149" s="1090"/>
      <c r="F149" s="1090" t="s">
        <v>146</v>
      </c>
    </row>
    <row r="150" spans="1:6" ht="16.5" thickBot="1">
      <c r="A150" s="1318"/>
      <c r="B150" s="1318"/>
      <c r="C150" s="1124"/>
      <c r="D150" s="1124"/>
      <c r="E150" s="1124"/>
      <c r="F150" s="1124" t="s">
        <v>871</v>
      </c>
    </row>
    <row r="151" spans="1:6" ht="32.25" thickBot="1">
      <c r="A151" s="1068">
        <v>1</v>
      </c>
      <c r="B151" s="1091" t="s">
        <v>526</v>
      </c>
      <c r="C151" s="1154">
        <f t="shared" ref="C151" si="53">C66-C128</f>
        <v>0</v>
      </c>
      <c r="D151" s="1154">
        <f t="shared" ref="D151:E151" si="54">D66-D128</f>
        <v>0</v>
      </c>
      <c r="E151" s="1154">
        <f t="shared" si="54"/>
        <v>0</v>
      </c>
      <c r="F151" s="1151"/>
    </row>
    <row r="152" spans="1:6" ht="32.25" thickBot="1">
      <c r="A152" s="1068" t="s">
        <v>1</v>
      </c>
      <c r="B152" s="1091" t="s">
        <v>527</v>
      </c>
      <c r="C152" s="1154">
        <f t="shared" ref="C152" si="55">C88-C144</f>
        <v>0</v>
      </c>
      <c r="D152" s="1154"/>
      <c r="E152" s="1154"/>
      <c r="F152" s="1154"/>
    </row>
  </sheetData>
  <mergeCells count="10">
    <mergeCell ref="A93:B93"/>
    <mergeCell ref="A150:B150"/>
    <mergeCell ref="A92:B92"/>
    <mergeCell ref="A149:B149"/>
    <mergeCell ref="A147:F147"/>
    <mergeCell ref="A1:B1"/>
    <mergeCell ref="A6:B6"/>
    <mergeCell ref="A2:F2"/>
    <mergeCell ref="A4:F4"/>
    <mergeCell ref="A91:F91"/>
  </mergeCells>
  <pageMargins left="0.7" right="0.7" top="0.75" bottom="0.75" header="0.3" footer="0.3"/>
  <pageSetup paperSize="9" scale="72" orientation="portrait" verticalDpi="300" r:id="rId1"/>
  <rowBreaks count="2" manualBreakCount="2">
    <brk id="66" max="16383" man="1"/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</sheetPr>
  <dimension ref="A1:I35"/>
  <sheetViews>
    <sheetView topLeftCell="A37" workbookViewId="0">
      <selection activeCell="F2" sqref="F2:I2"/>
    </sheetView>
  </sheetViews>
  <sheetFormatPr defaultRowHeight="15"/>
  <cols>
    <col min="1" max="1" width="6" customWidth="1"/>
    <col min="2" max="2" width="46" customWidth="1"/>
    <col min="3" max="3" width="15.28515625" style="292" customWidth="1"/>
    <col min="4" max="5" width="14.85546875" style="292" customWidth="1"/>
    <col min="6" max="6" width="49.5703125" customWidth="1"/>
    <col min="7" max="7" width="12" customWidth="1"/>
    <col min="8" max="8" width="12.42578125" customWidth="1"/>
    <col min="9" max="9" width="11.28515625" customWidth="1"/>
  </cols>
  <sheetData>
    <row r="1" spans="1:9" ht="30.75" customHeight="1">
      <c r="A1" s="1331" t="s">
        <v>277</v>
      </c>
      <c r="B1" s="1331"/>
      <c r="C1" s="1331"/>
      <c r="D1" s="1331"/>
      <c r="E1" s="1331"/>
      <c r="F1" s="1331"/>
      <c r="G1" s="1331"/>
      <c r="H1" s="1331"/>
      <c r="I1" s="1331"/>
    </row>
    <row r="2" spans="1:9" ht="17.25" customHeight="1">
      <c r="A2" s="13"/>
      <c r="B2" s="14"/>
      <c r="C2" s="15"/>
      <c r="D2" s="15"/>
      <c r="E2" s="15"/>
      <c r="F2" s="1332" t="s">
        <v>987</v>
      </c>
      <c r="G2" s="1332"/>
      <c r="H2" s="1332"/>
      <c r="I2" s="1332"/>
    </row>
    <row r="3" spans="1:9" ht="15.75" thickBot="1">
      <c r="A3" s="13"/>
      <c r="B3" s="16"/>
      <c r="C3" s="13"/>
      <c r="D3" s="13"/>
      <c r="E3" s="13"/>
      <c r="F3" s="13"/>
      <c r="G3" s="17"/>
      <c r="H3" s="17"/>
      <c r="I3" s="17" t="s">
        <v>831</v>
      </c>
    </row>
    <row r="4" spans="1:9" ht="15.75" customHeight="1" thickBot="1">
      <c r="A4" s="1326" t="s">
        <v>9</v>
      </c>
      <c r="B4" s="18" t="s">
        <v>147</v>
      </c>
      <c r="C4" s="360"/>
      <c r="D4" s="360"/>
      <c r="E4" s="360"/>
      <c r="F4" s="1328" t="s">
        <v>148</v>
      </c>
      <c r="G4" s="1329"/>
      <c r="H4" s="1329"/>
      <c r="I4" s="1330"/>
    </row>
    <row r="5" spans="1:9" ht="23.25" customHeight="1" thickBot="1">
      <c r="A5" s="1327"/>
      <c r="B5" s="19" t="s">
        <v>149</v>
      </c>
      <c r="C5" s="1116" t="s">
        <v>853</v>
      </c>
      <c r="D5" s="1116" t="s">
        <v>854</v>
      </c>
      <c r="E5" s="1116" t="s">
        <v>855</v>
      </c>
      <c r="F5" s="19" t="s">
        <v>149</v>
      </c>
      <c r="G5" s="1116" t="s">
        <v>853</v>
      </c>
      <c r="H5" s="1116" t="s">
        <v>854</v>
      </c>
      <c r="I5" s="1116" t="s">
        <v>855</v>
      </c>
    </row>
    <row r="6" spans="1:9" ht="15.75" customHeight="1" thickBot="1">
      <c r="A6" s="20">
        <v>1</v>
      </c>
      <c r="B6" s="21">
        <v>2</v>
      </c>
      <c r="C6" s="343">
        <v>3</v>
      </c>
      <c r="D6" s="343">
        <v>4</v>
      </c>
      <c r="E6" s="343">
        <v>5</v>
      </c>
      <c r="F6" s="21">
        <v>6</v>
      </c>
      <c r="G6" s="23">
        <v>7</v>
      </c>
      <c r="H6" s="23">
        <v>8</v>
      </c>
      <c r="I6" s="23">
        <v>9</v>
      </c>
    </row>
    <row r="7" spans="1:9" ht="15.75" customHeight="1">
      <c r="A7" s="43" t="s">
        <v>0</v>
      </c>
      <c r="B7" s="28" t="s">
        <v>150</v>
      </c>
      <c r="C7" s="25">
        <f>'1.1.b'!C10</f>
        <v>172746208</v>
      </c>
      <c r="D7" s="25">
        <f>'1.1.b'!D10</f>
        <v>184375008</v>
      </c>
      <c r="E7" s="25">
        <f>'1.1.b'!E10</f>
        <v>184375008</v>
      </c>
      <c r="F7" s="24" t="s">
        <v>88</v>
      </c>
      <c r="G7" s="405">
        <f>'1.1.k'!C10</f>
        <v>153824823</v>
      </c>
      <c r="H7" s="405">
        <f>'1.1.k'!D10</f>
        <v>146642741</v>
      </c>
      <c r="I7" s="405">
        <f>'1.1.k'!E10</f>
        <v>145752450</v>
      </c>
    </row>
    <row r="8" spans="1:9" ht="15.75" customHeight="1">
      <c r="A8" s="44" t="s">
        <v>1</v>
      </c>
      <c r="B8" s="28" t="s">
        <v>175</v>
      </c>
      <c r="C8" s="26">
        <f>'1.1.b'!C20</f>
        <v>0</v>
      </c>
      <c r="D8" s="26">
        <f>'1.1.b'!D20</f>
        <v>0</v>
      </c>
      <c r="E8" s="26">
        <f>'1.1.b'!E20</f>
        <v>0</v>
      </c>
      <c r="F8" s="28" t="s">
        <v>89</v>
      </c>
      <c r="G8" s="405">
        <f>'1.1.k'!C11</f>
        <v>30537940</v>
      </c>
      <c r="H8" s="405">
        <f>'1.1.k'!D11</f>
        <v>28998526</v>
      </c>
      <c r="I8" s="405">
        <f>'1.1.k'!E11</f>
        <v>28977351</v>
      </c>
    </row>
    <row r="9" spans="1:9" ht="15.75" customHeight="1">
      <c r="A9" s="44" t="s">
        <v>2</v>
      </c>
      <c r="B9" s="28" t="s">
        <v>152</v>
      </c>
      <c r="C9" s="26">
        <f>'1.1.b'!C27</f>
        <v>60636296</v>
      </c>
      <c r="D9" s="26">
        <f>'1.1.b'!D27</f>
        <v>60656296</v>
      </c>
      <c r="E9" s="26">
        <f>'1.1.b'!E27</f>
        <v>60420091</v>
      </c>
      <c r="F9" s="28" t="s">
        <v>151</v>
      </c>
      <c r="G9" s="405">
        <f>'1.1.k'!C12</f>
        <v>132463564</v>
      </c>
      <c r="H9" s="405">
        <f>'1.1.k'!D12</f>
        <v>164223249</v>
      </c>
      <c r="I9" s="405">
        <f>'1.1.k'!E12</f>
        <v>124894399</v>
      </c>
    </row>
    <row r="10" spans="1:9" ht="15.75" customHeight="1">
      <c r="A10" s="44" t="s">
        <v>12</v>
      </c>
      <c r="B10" s="93" t="s">
        <v>353</v>
      </c>
      <c r="C10" s="26">
        <f>'1.1.b'!C35</f>
        <v>84990904</v>
      </c>
      <c r="D10" s="26">
        <f>'1.1.b'!D35</f>
        <v>54012537</v>
      </c>
      <c r="E10" s="26">
        <f>'1.1.b'!E35</f>
        <v>51678690</v>
      </c>
      <c r="F10" s="28" t="s">
        <v>127</v>
      </c>
      <c r="G10" s="405">
        <f>'1.1.k'!C13</f>
        <v>10654953</v>
      </c>
      <c r="H10" s="405">
        <f>'1.1.k'!D13</f>
        <v>12007553</v>
      </c>
      <c r="I10" s="405">
        <f>'1.1.k'!E13</f>
        <v>11900540</v>
      </c>
    </row>
    <row r="11" spans="1:9" ht="15.75" customHeight="1">
      <c r="A11" s="44" t="s">
        <v>20</v>
      </c>
      <c r="B11" s="28" t="s">
        <v>27</v>
      </c>
      <c r="C11" s="26">
        <f>'1.1.b'!C47</f>
        <v>0</v>
      </c>
      <c r="D11" s="26">
        <f>'1.1.b'!D47</f>
        <v>70465</v>
      </c>
      <c r="E11" s="26">
        <f>'1.1.b'!E47</f>
        <v>70465</v>
      </c>
      <c r="F11" s="28" t="s">
        <v>91</v>
      </c>
      <c r="G11" s="405">
        <f>'1.1.k'!C14</f>
        <v>5236000</v>
      </c>
      <c r="H11" s="405">
        <f>'1.1.k'!D14</f>
        <v>7217126</v>
      </c>
      <c r="I11" s="405">
        <f>'1.1.k'!E14</f>
        <v>3449996</v>
      </c>
    </row>
    <row r="12" spans="1:9" ht="15.75" customHeight="1">
      <c r="A12" s="44" t="s">
        <v>26</v>
      </c>
      <c r="B12" s="28" t="s">
        <v>531</v>
      </c>
      <c r="C12" s="26"/>
      <c r="D12" s="26"/>
      <c r="E12" s="26"/>
      <c r="F12" s="28" t="s">
        <v>153</v>
      </c>
      <c r="G12" s="27">
        <f>'1.1.k'!C25</f>
        <v>3000000</v>
      </c>
      <c r="H12" s="27">
        <f>'1.1.k'!D25</f>
        <v>3000000</v>
      </c>
      <c r="I12" s="27">
        <f>'1.1.k'!E25</f>
        <v>0</v>
      </c>
    </row>
    <row r="13" spans="1:9" ht="15.75" customHeight="1">
      <c r="A13" s="44" t="s">
        <v>28</v>
      </c>
      <c r="B13" s="28"/>
      <c r="C13" s="26"/>
      <c r="D13" s="26"/>
      <c r="E13" s="26"/>
      <c r="F13" s="30"/>
      <c r="G13" s="27"/>
      <c r="H13" s="27"/>
      <c r="I13" s="27"/>
    </row>
    <row r="14" spans="1:9" ht="15.75" customHeight="1">
      <c r="A14" s="44" t="s">
        <v>29</v>
      </c>
      <c r="B14" s="30"/>
      <c r="C14" s="26"/>
      <c r="D14" s="26"/>
      <c r="E14" s="26"/>
      <c r="F14" s="30"/>
      <c r="G14" s="27"/>
      <c r="H14" s="27"/>
      <c r="I14" s="27"/>
    </row>
    <row r="15" spans="1:9" ht="15.75" customHeight="1">
      <c r="A15" s="44" t="s">
        <v>30</v>
      </c>
      <c r="B15" s="94"/>
      <c r="C15" s="26"/>
      <c r="D15" s="26"/>
      <c r="E15" s="26"/>
      <c r="F15" s="30"/>
      <c r="G15" s="27"/>
      <c r="H15" s="27"/>
      <c r="I15" s="27"/>
    </row>
    <row r="16" spans="1:9" ht="15.75" customHeight="1">
      <c r="A16" s="44" t="s">
        <v>33</v>
      </c>
      <c r="B16" s="30"/>
      <c r="C16" s="26"/>
      <c r="D16" s="26"/>
      <c r="E16" s="26"/>
      <c r="F16" s="30"/>
      <c r="G16" s="27"/>
      <c r="H16" s="27"/>
      <c r="I16" s="27"/>
    </row>
    <row r="17" spans="1:9" ht="15.75" customHeight="1">
      <c r="A17" s="44" t="s">
        <v>34</v>
      </c>
      <c r="B17" s="30"/>
      <c r="C17" s="26"/>
      <c r="D17" s="26"/>
      <c r="E17" s="26"/>
      <c r="F17" s="30"/>
      <c r="G17" s="27"/>
      <c r="H17" s="27"/>
      <c r="I17" s="27"/>
    </row>
    <row r="18" spans="1:9" ht="15.75" customHeight="1" thickBot="1">
      <c r="A18" s="44" t="s">
        <v>37</v>
      </c>
      <c r="B18" s="31"/>
      <c r="C18" s="32"/>
      <c r="D18" s="32"/>
      <c r="E18" s="32"/>
      <c r="F18" s="30"/>
      <c r="G18" s="417"/>
      <c r="H18" s="417"/>
      <c r="I18" s="417"/>
    </row>
    <row r="19" spans="1:9" ht="22.5" customHeight="1" thickBot="1">
      <c r="A19" s="45" t="s">
        <v>41</v>
      </c>
      <c r="B19" s="34" t="s">
        <v>278</v>
      </c>
      <c r="C19" s="33">
        <f t="shared" ref="C19" si="0">C7+C9+C10+C11</f>
        <v>318373408</v>
      </c>
      <c r="D19" s="33">
        <f t="shared" ref="D19:E19" si="1">D7+D9+D10+D11</f>
        <v>299114306</v>
      </c>
      <c r="E19" s="33">
        <f t="shared" si="1"/>
        <v>296544254</v>
      </c>
      <c r="F19" s="34" t="s">
        <v>279</v>
      </c>
      <c r="G19" s="35">
        <f t="shared" ref="G19" si="2">SUM(G7:G17)</f>
        <v>335717280</v>
      </c>
      <c r="H19" s="35">
        <f t="shared" ref="H19:I19" si="3">SUM(H7:H17)</f>
        <v>362089195</v>
      </c>
      <c r="I19" s="35">
        <f t="shared" si="3"/>
        <v>314974736</v>
      </c>
    </row>
    <row r="20" spans="1:9" ht="15.75" customHeight="1">
      <c r="A20" s="48" t="s">
        <v>42</v>
      </c>
      <c r="B20" s="39" t="s">
        <v>280</v>
      </c>
      <c r="C20" s="37">
        <f t="shared" ref="C20" si="4">+C21+C22+C23+C24</f>
        <v>23154235</v>
      </c>
      <c r="D20" s="37">
        <f t="shared" ref="D20:E20" si="5">+D21+D22+D23+D24</f>
        <v>68785252</v>
      </c>
      <c r="E20" s="37">
        <f t="shared" si="5"/>
        <v>24240845</v>
      </c>
      <c r="F20" s="28" t="s">
        <v>154</v>
      </c>
      <c r="G20" s="418"/>
      <c r="H20" s="418"/>
      <c r="I20" s="418"/>
    </row>
    <row r="21" spans="1:9" ht="15.75" customHeight="1">
      <c r="A21" s="47" t="s">
        <v>43</v>
      </c>
      <c r="B21" s="28" t="s">
        <v>182</v>
      </c>
      <c r="C21" s="26">
        <v>23154235</v>
      </c>
      <c r="D21" s="26">
        <v>62557692</v>
      </c>
      <c r="E21" s="26">
        <v>18013285</v>
      </c>
      <c r="F21" s="28" t="s">
        <v>156</v>
      </c>
      <c r="G21" s="27">
        <f>'1.1.k'!C44</f>
        <v>0</v>
      </c>
      <c r="H21" s="27">
        <f>'1.1.k'!D44</f>
        <v>0</v>
      </c>
      <c r="I21" s="27">
        <f>'1.1.k'!E44</f>
        <v>0</v>
      </c>
    </row>
    <row r="22" spans="1:9" ht="15.75" customHeight="1">
      <c r="A22" s="47" t="s">
        <v>44</v>
      </c>
      <c r="B22" s="28" t="s">
        <v>184</v>
      </c>
      <c r="C22" s="26"/>
      <c r="D22" s="26"/>
      <c r="E22" s="26"/>
      <c r="F22" s="28" t="s">
        <v>158</v>
      </c>
      <c r="G22" s="27"/>
      <c r="H22" s="27"/>
      <c r="I22" s="27"/>
    </row>
    <row r="23" spans="1:9" ht="15.75" customHeight="1">
      <c r="A23" s="47" t="s">
        <v>83</v>
      </c>
      <c r="B23" s="28" t="s">
        <v>281</v>
      </c>
      <c r="C23" s="26"/>
      <c r="D23" s="26">
        <f>'1.1.b'!D84</f>
        <v>0</v>
      </c>
      <c r="E23" s="26">
        <f>'1.1.b'!E84</f>
        <v>0</v>
      </c>
      <c r="F23" s="28" t="s">
        <v>159</v>
      </c>
      <c r="G23" s="27"/>
      <c r="H23" s="27"/>
      <c r="I23" s="27"/>
    </row>
    <row r="24" spans="1:9" ht="15.75" customHeight="1">
      <c r="A24" s="47" t="s">
        <v>160</v>
      </c>
      <c r="B24" s="28" t="s">
        <v>876</v>
      </c>
      <c r="C24" s="26"/>
      <c r="D24" s="26">
        <v>6227560</v>
      </c>
      <c r="E24" s="26">
        <v>6227560</v>
      </c>
      <c r="F24" s="39" t="s">
        <v>116</v>
      </c>
      <c r="G24" s="310"/>
      <c r="H24" s="310"/>
      <c r="I24" s="310"/>
    </row>
    <row r="25" spans="1:9" ht="15.75" customHeight="1">
      <c r="A25" s="47" t="s">
        <v>162</v>
      </c>
      <c r="B25" s="28" t="s">
        <v>282</v>
      </c>
      <c r="C25" s="40">
        <f t="shared" ref="C25" si="6">+C26+C27</f>
        <v>0</v>
      </c>
      <c r="D25" s="40">
        <f t="shared" ref="D25:E25" si="7">+D26+D27</f>
        <v>0</v>
      </c>
      <c r="E25" s="40">
        <f t="shared" si="7"/>
        <v>0</v>
      </c>
      <c r="F25" s="28" t="s">
        <v>163</v>
      </c>
      <c r="G25" s="310"/>
      <c r="H25" s="310"/>
      <c r="I25" s="310"/>
    </row>
    <row r="26" spans="1:9" ht="15.75" customHeight="1">
      <c r="A26" s="48" t="s">
        <v>164</v>
      </c>
      <c r="B26" s="39" t="s">
        <v>186</v>
      </c>
      <c r="C26" s="41">
        <f>'1.1.b'!C80</f>
        <v>0</v>
      </c>
      <c r="D26" s="41">
        <f>'1.1.b'!D80</f>
        <v>0</v>
      </c>
      <c r="E26" s="41">
        <f>'1.1.b'!E80</f>
        <v>0</v>
      </c>
      <c r="F26" s="24" t="s">
        <v>166</v>
      </c>
      <c r="G26" s="312">
        <f>'1.1.k'!C55</f>
        <v>0</v>
      </c>
      <c r="H26" s="312">
        <f>'1.1.k'!D55</f>
        <v>0</v>
      </c>
      <c r="I26" s="312">
        <f>'1.1.k'!E55</f>
        <v>0</v>
      </c>
    </row>
    <row r="27" spans="1:9" ht="15.75" customHeight="1" thickBot="1">
      <c r="A27" s="47" t="s">
        <v>167</v>
      </c>
      <c r="B27" s="28" t="s">
        <v>283</v>
      </c>
      <c r="C27" s="26"/>
      <c r="D27" s="147"/>
      <c r="E27" s="147"/>
      <c r="F27" s="497" t="s">
        <v>123</v>
      </c>
      <c r="G27" s="310">
        <v>5810363</v>
      </c>
      <c r="H27" s="310">
        <f>'1.1.k'!D54</f>
        <v>5810363</v>
      </c>
      <c r="I27" s="310">
        <f>'1.1.k'!E54</f>
        <v>5810363</v>
      </c>
    </row>
    <row r="28" spans="1:9" ht="23.25" thickBot="1">
      <c r="A28" s="45" t="s">
        <v>168</v>
      </c>
      <c r="B28" s="34" t="s">
        <v>284</v>
      </c>
      <c r="C28" s="33">
        <f t="shared" ref="C28" si="8">+C20+C25</f>
        <v>23154235</v>
      </c>
      <c r="D28" s="33">
        <f t="shared" ref="D28:E28" si="9">+D20+D25</f>
        <v>68785252</v>
      </c>
      <c r="E28" s="33">
        <f t="shared" si="9"/>
        <v>24240845</v>
      </c>
      <c r="F28" s="34" t="s">
        <v>285</v>
      </c>
      <c r="G28" s="95">
        <f t="shared" ref="G28" si="10">SUM(G20:G27)</f>
        <v>5810363</v>
      </c>
      <c r="H28" s="95">
        <f t="shared" ref="H28:I28" si="11">SUM(H20:H27)</f>
        <v>5810363</v>
      </c>
      <c r="I28" s="95">
        <f t="shared" si="11"/>
        <v>5810363</v>
      </c>
    </row>
    <row r="29" spans="1:9" ht="15.75" customHeight="1" thickBot="1">
      <c r="A29" s="45" t="s">
        <v>169</v>
      </c>
      <c r="B29" s="34" t="s">
        <v>286</v>
      </c>
      <c r="C29" s="95">
        <f t="shared" ref="C29" si="12">+C19+C28</f>
        <v>341527643</v>
      </c>
      <c r="D29" s="95">
        <f t="shared" ref="D29:E29" si="13">+D19+D28</f>
        <v>367899558</v>
      </c>
      <c r="E29" s="95">
        <f t="shared" si="13"/>
        <v>320785099</v>
      </c>
      <c r="F29" s="34" t="s">
        <v>287</v>
      </c>
      <c r="G29" s="95">
        <f t="shared" ref="G29" si="14">+G19+G28</f>
        <v>341527643</v>
      </c>
      <c r="H29" s="95">
        <f t="shared" ref="H29:I29" si="15">+H19+H28</f>
        <v>367899558</v>
      </c>
      <c r="I29" s="95">
        <f t="shared" si="15"/>
        <v>320785099</v>
      </c>
    </row>
    <row r="30" spans="1:9" ht="15.75" customHeight="1" thickBot="1">
      <c r="A30" s="45" t="s">
        <v>170</v>
      </c>
      <c r="B30" s="34" t="s">
        <v>171</v>
      </c>
      <c r="C30" s="313">
        <f>C19-G19</f>
        <v>-17343872</v>
      </c>
      <c r="D30" s="313">
        <f>D19-H19</f>
        <v>-62974889</v>
      </c>
      <c r="E30" s="313">
        <f>E19-I19</f>
        <v>-18430482</v>
      </c>
      <c r="F30" s="34" t="s">
        <v>172</v>
      </c>
      <c r="G30" s="95" t="str">
        <f>IF(C19-G19&gt;0,C19-G19,"-")</f>
        <v>-</v>
      </c>
      <c r="H30" s="95" t="str">
        <f>IF(D19-H19&gt;0,D19-H19,"-")</f>
        <v>-</v>
      </c>
      <c r="I30" s="95" t="str">
        <f>IF(E19-I19&gt;0,E19-I19,"-")</f>
        <v>-</v>
      </c>
    </row>
    <row r="31" spans="1:9" ht="15.75" customHeight="1" thickBot="1">
      <c r="A31" s="45" t="s">
        <v>173</v>
      </c>
      <c r="B31" s="34" t="s">
        <v>288</v>
      </c>
      <c r="C31" s="313">
        <f>C29-G29</f>
        <v>0</v>
      </c>
      <c r="D31" s="313">
        <f>D29-H29</f>
        <v>0</v>
      </c>
      <c r="E31" s="313">
        <f>E29-I29</f>
        <v>0</v>
      </c>
      <c r="F31" s="34" t="s">
        <v>289</v>
      </c>
      <c r="G31" s="95" t="str">
        <f>IF(C19+C20-G29&gt;0,C19+C20-G29,"-")</f>
        <v>-</v>
      </c>
      <c r="H31" s="95" t="str">
        <f>IF(D19+D20-H29&gt;0,D19+D20-H29,"-")</f>
        <v>-</v>
      </c>
      <c r="I31" s="95" t="str">
        <f>IF(E19+E20-I29&gt;0,E19+E20-I29,"-")</f>
        <v>-</v>
      </c>
    </row>
    <row r="32" spans="1:9">
      <c r="C32" s="227"/>
      <c r="D32" s="227"/>
      <c r="E32" s="227"/>
      <c r="G32" s="227"/>
      <c r="H32" s="227"/>
      <c r="I32" s="227"/>
    </row>
    <row r="34" spans="4:6">
      <c r="D34" s="227"/>
      <c r="E34" s="227"/>
    </row>
    <row r="35" spans="4:6">
      <c r="F35" s="227"/>
    </row>
  </sheetData>
  <mergeCells count="4">
    <mergeCell ref="A4:A5"/>
    <mergeCell ref="F4:I4"/>
    <mergeCell ref="A1:I1"/>
    <mergeCell ref="F2:I2"/>
  </mergeCells>
  <pageMargins left="0.7" right="0.7" top="0.75" bottom="0.75" header="0.3" footer="0.3"/>
  <pageSetup paperSize="9" scale="6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I34"/>
  <sheetViews>
    <sheetView topLeftCell="A37" workbookViewId="0">
      <selection activeCell="F2" sqref="F2:I2"/>
    </sheetView>
  </sheetViews>
  <sheetFormatPr defaultRowHeight="15"/>
  <cols>
    <col min="1" max="1" width="5.42578125" customWidth="1"/>
    <col min="2" max="2" width="44.140625" customWidth="1"/>
    <col min="3" max="3" width="12" style="292" customWidth="1"/>
    <col min="4" max="4" width="14" style="292" customWidth="1"/>
    <col min="5" max="5" width="12.140625" style="292" customWidth="1"/>
    <col min="6" max="6" width="43.5703125" customWidth="1"/>
    <col min="7" max="7" width="11.85546875" customWidth="1"/>
    <col min="8" max="8" width="11.28515625" customWidth="1"/>
    <col min="9" max="9" width="11.42578125" customWidth="1"/>
  </cols>
  <sheetData>
    <row r="1" spans="1:9" ht="31.5" customHeight="1">
      <c r="A1" s="1338" t="s">
        <v>290</v>
      </c>
      <c r="B1" s="1338"/>
      <c r="C1" s="1338"/>
      <c r="D1" s="1338"/>
      <c r="E1" s="1338"/>
      <c r="F1" s="1338"/>
      <c r="G1" s="1338"/>
      <c r="H1" s="1338"/>
      <c r="I1" s="1338"/>
    </row>
    <row r="2" spans="1:9" ht="18" customHeight="1">
      <c r="A2" s="101"/>
      <c r="B2" s="219"/>
      <c r="C2" s="15"/>
      <c r="D2" s="15"/>
      <c r="E2" s="15"/>
      <c r="F2" s="1332" t="s">
        <v>988</v>
      </c>
      <c r="G2" s="1332"/>
      <c r="H2" s="1332"/>
      <c r="I2" s="1332"/>
    </row>
    <row r="3" spans="1:9" ht="15.75" thickBot="1">
      <c r="A3" s="101"/>
      <c r="B3" s="102"/>
      <c r="C3" s="101"/>
      <c r="D3" s="101"/>
      <c r="E3" s="101"/>
      <c r="F3" s="101"/>
      <c r="G3" s="103"/>
      <c r="H3" s="103"/>
      <c r="I3" s="103" t="s">
        <v>831</v>
      </c>
    </row>
    <row r="4" spans="1:9" ht="15.75" customHeight="1" thickBot="1">
      <c r="A4" s="1333" t="s">
        <v>9</v>
      </c>
      <c r="B4" s="1335" t="s">
        <v>147</v>
      </c>
      <c r="C4" s="1336"/>
      <c r="D4" s="537"/>
      <c r="E4" s="542"/>
      <c r="F4" s="1335" t="s">
        <v>148</v>
      </c>
      <c r="G4" s="1336"/>
      <c r="H4" s="1336"/>
      <c r="I4" s="1337"/>
    </row>
    <row r="5" spans="1:9" ht="24.75" customHeight="1" thickBot="1">
      <c r="A5" s="1334"/>
      <c r="B5" s="21" t="s">
        <v>149</v>
      </c>
      <c r="C5" s="1116" t="s">
        <v>853</v>
      </c>
      <c r="D5" s="1116" t="s">
        <v>854</v>
      </c>
      <c r="E5" s="1116" t="s">
        <v>855</v>
      </c>
      <c r="F5" s="21" t="s">
        <v>149</v>
      </c>
      <c r="G5" s="1116" t="s">
        <v>853</v>
      </c>
      <c r="H5" s="1116" t="s">
        <v>854</v>
      </c>
      <c r="I5" s="1116" t="s">
        <v>855</v>
      </c>
    </row>
    <row r="6" spans="1:9" ht="15.75" customHeight="1" thickBot="1">
      <c r="A6" s="20">
        <v>1</v>
      </c>
      <c r="B6" s="21">
        <v>2</v>
      </c>
      <c r="C6" s="343">
        <v>3</v>
      </c>
      <c r="D6" s="343">
        <v>4</v>
      </c>
      <c r="E6" s="343">
        <v>5</v>
      </c>
      <c r="F6" s="21">
        <v>6</v>
      </c>
      <c r="G6" s="22">
        <v>7</v>
      </c>
      <c r="H6" s="538">
        <v>9</v>
      </c>
      <c r="I6" s="543">
        <v>9</v>
      </c>
    </row>
    <row r="7" spans="1:9" ht="15.75" customHeight="1">
      <c r="A7" s="43" t="s">
        <v>0</v>
      </c>
      <c r="B7" s="24" t="s">
        <v>11</v>
      </c>
      <c r="C7" s="25">
        <f>'1.1.b'!C51</f>
        <v>190008907</v>
      </c>
      <c r="D7" s="25">
        <f>'1.1.b'!D51</f>
        <v>617304298</v>
      </c>
      <c r="E7" s="25">
        <f>'1.1.b'!E51</f>
        <v>617304298</v>
      </c>
      <c r="F7" s="24" t="s">
        <v>174</v>
      </c>
      <c r="G7" s="25">
        <f>'1.1.k'!C27</f>
        <v>71224092</v>
      </c>
      <c r="H7" s="405">
        <f>'1.1.k'!D27</f>
        <v>381748700</v>
      </c>
      <c r="I7" s="405">
        <f>'1.1.k'!E27</f>
        <v>70398351</v>
      </c>
    </row>
    <row r="8" spans="1:9" ht="15.75" customHeight="1">
      <c r="A8" s="44" t="s">
        <v>1</v>
      </c>
      <c r="B8" s="28" t="s">
        <v>175</v>
      </c>
      <c r="C8" s="26">
        <f>'1.1.b'!C56</f>
        <v>175008907</v>
      </c>
      <c r="D8" s="26">
        <f>'1.1.b'!D56</f>
        <v>0</v>
      </c>
      <c r="E8" s="26">
        <f>'1.1.b'!E56</f>
        <v>0</v>
      </c>
      <c r="F8" s="28" t="s">
        <v>291</v>
      </c>
      <c r="G8" s="25">
        <f>'1.1.k'!C28</f>
        <v>0</v>
      </c>
      <c r="H8" s="405">
        <f>'1.1.k'!D28</f>
        <v>0</v>
      </c>
      <c r="I8" s="405">
        <f>'1.1.k'!E28</f>
        <v>0</v>
      </c>
    </row>
    <row r="9" spans="1:9" ht="15.75" customHeight="1">
      <c r="A9" s="44" t="s">
        <v>2</v>
      </c>
      <c r="B9" s="28" t="s">
        <v>176</v>
      </c>
      <c r="C9" s="26">
        <f>'1.1.b'!C60</f>
        <v>0</v>
      </c>
      <c r="D9" s="26">
        <f>'1.1.b'!D60</f>
        <v>1816589</v>
      </c>
      <c r="E9" s="26">
        <f>'1.1.b'!E60</f>
        <v>1816589</v>
      </c>
      <c r="F9" s="28" t="s">
        <v>104</v>
      </c>
      <c r="G9" s="25">
        <f>'1.1.k'!C30</f>
        <v>233892456</v>
      </c>
      <c r="H9" s="405">
        <f>'1.1.k'!D30</f>
        <v>310324128</v>
      </c>
      <c r="I9" s="405">
        <f>'1.1.k'!E30</f>
        <v>155904202</v>
      </c>
    </row>
    <row r="10" spans="1:9" ht="15.75" customHeight="1">
      <c r="A10" s="44" t="s">
        <v>12</v>
      </c>
      <c r="B10" s="28" t="s">
        <v>177</v>
      </c>
      <c r="C10" s="26">
        <f>'1.1.b'!C65</f>
        <v>0</v>
      </c>
      <c r="D10" s="26">
        <f>'1.1.b'!D65</f>
        <v>0</v>
      </c>
      <c r="E10" s="26">
        <f>'1.1.b'!E65</f>
        <v>370000</v>
      </c>
      <c r="F10" s="28" t="s">
        <v>178</v>
      </c>
      <c r="G10" s="26"/>
      <c r="H10" s="27"/>
      <c r="I10" s="27"/>
    </row>
    <row r="11" spans="1:9" ht="15.75" customHeight="1">
      <c r="A11" s="44" t="s">
        <v>20</v>
      </c>
      <c r="B11" s="28" t="s">
        <v>179</v>
      </c>
      <c r="C11" s="26"/>
      <c r="D11" s="26"/>
      <c r="E11" s="26"/>
      <c r="F11" s="28" t="s">
        <v>180</v>
      </c>
      <c r="G11" s="26">
        <f>'1.1.k'!C32</f>
        <v>0</v>
      </c>
      <c r="H11" s="27">
        <f>'1.1.k'!D32</f>
        <v>0</v>
      </c>
      <c r="I11" s="27">
        <f>'1.1.k'!E32</f>
        <v>0</v>
      </c>
    </row>
    <row r="12" spans="1:9" ht="15.75" customHeight="1">
      <c r="A12" s="44" t="s">
        <v>26</v>
      </c>
      <c r="B12" s="28" t="s">
        <v>181</v>
      </c>
      <c r="C12" s="29"/>
      <c r="D12" s="29"/>
      <c r="E12" s="29"/>
      <c r="F12" s="39" t="s">
        <v>153</v>
      </c>
      <c r="G12" s="41">
        <f>'1.1.k'!C41</f>
        <v>0</v>
      </c>
      <c r="H12" s="418">
        <f>'1.1.k'!D41</f>
        <v>0</v>
      </c>
      <c r="I12" s="418">
        <f>'1.1.k'!E41</f>
        <v>0</v>
      </c>
    </row>
    <row r="13" spans="1:9" ht="15.75" customHeight="1">
      <c r="A13" s="44" t="s">
        <v>28</v>
      </c>
      <c r="B13" s="30"/>
      <c r="C13" s="26"/>
      <c r="D13" s="26"/>
      <c r="E13" s="26"/>
      <c r="F13" s="30"/>
      <c r="G13" s="26"/>
      <c r="H13" s="27"/>
      <c r="I13" s="27"/>
    </row>
    <row r="14" spans="1:9" ht="15.75" customHeight="1">
      <c r="A14" s="44" t="s">
        <v>29</v>
      </c>
      <c r="B14" s="30"/>
      <c r="C14" s="26"/>
      <c r="D14" s="26"/>
      <c r="E14" s="26"/>
      <c r="F14" s="30"/>
      <c r="G14" s="26"/>
      <c r="H14" s="27"/>
      <c r="I14" s="27"/>
    </row>
    <row r="15" spans="1:9" ht="15.75" customHeight="1">
      <c r="A15" s="44" t="s">
        <v>30</v>
      </c>
      <c r="B15" s="30"/>
      <c r="C15" s="29"/>
      <c r="D15" s="29"/>
      <c r="E15" s="29"/>
      <c r="F15" s="30"/>
      <c r="G15" s="26"/>
      <c r="H15" s="27"/>
      <c r="I15" s="27"/>
    </row>
    <row r="16" spans="1:9" ht="15.75" customHeight="1">
      <c r="A16" s="44" t="s">
        <v>33</v>
      </c>
      <c r="B16" s="30"/>
      <c r="C16" s="29"/>
      <c r="D16" s="29"/>
      <c r="E16" s="29"/>
      <c r="F16" s="30"/>
      <c r="G16" s="26"/>
      <c r="H16" s="27"/>
      <c r="I16" s="27"/>
    </row>
    <row r="17" spans="1:9" ht="15.75" customHeight="1" thickBot="1">
      <c r="A17" s="46" t="s">
        <v>34</v>
      </c>
      <c r="B17" s="96"/>
      <c r="C17" s="97"/>
      <c r="D17" s="97"/>
      <c r="E17" s="97"/>
      <c r="F17" s="39"/>
      <c r="G17" s="41"/>
      <c r="H17" s="418"/>
      <c r="I17" s="418"/>
    </row>
    <row r="18" spans="1:9" ht="21" customHeight="1" thickBot="1">
      <c r="A18" s="45" t="s">
        <v>37</v>
      </c>
      <c r="B18" s="34" t="s">
        <v>292</v>
      </c>
      <c r="C18" s="33">
        <f t="shared" ref="C18" si="0">+C7+C9+C10+C12+C13+C14+C15+C16</f>
        <v>190008907</v>
      </c>
      <c r="D18" s="33">
        <f t="shared" ref="D18:E18" si="1">+D7+D9+D10+D12+D13+D14+D15+D16</f>
        <v>619120887</v>
      </c>
      <c r="E18" s="33">
        <f t="shared" si="1"/>
        <v>619490887</v>
      </c>
      <c r="F18" s="34" t="s">
        <v>293</v>
      </c>
      <c r="G18" s="33">
        <f t="shared" ref="G18" si="2">+G7+G9+G11+G12+G13+G14+G15+G16</f>
        <v>305116548</v>
      </c>
      <c r="H18" s="35">
        <f t="shared" ref="H18" si="3">+H7+H9+H11+H12+H13+H14+H15+H16</f>
        <v>692072828</v>
      </c>
      <c r="I18" s="35">
        <f t="shared" ref="I18" si="4">+I7+I9+I11+I12+I13+I14+I15+I16</f>
        <v>226302553</v>
      </c>
    </row>
    <row r="19" spans="1:9" ht="15.75" customHeight="1">
      <c r="A19" s="43" t="s">
        <v>41</v>
      </c>
      <c r="B19" s="36" t="s">
        <v>294</v>
      </c>
      <c r="C19" s="244">
        <f t="shared" ref="C19" si="5">+C20+C21+C22+C23+C24</f>
        <v>115107641</v>
      </c>
      <c r="D19" s="244">
        <f t="shared" ref="D19:E19" si="6">+D20+D21+D22+D23+D24</f>
        <v>72951941</v>
      </c>
      <c r="E19" s="244">
        <f t="shared" si="6"/>
        <v>117496348</v>
      </c>
      <c r="F19" s="28" t="s">
        <v>154</v>
      </c>
      <c r="G19" s="25"/>
      <c r="H19" s="405"/>
      <c r="I19" s="405"/>
    </row>
    <row r="20" spans="1:9" ht="15.75" customHeight="1">
      <c r="A20" s="44" t="s">
        <v>42</v>
      </c>
      <c r="B20" s="38" t="s">
        <v>155</v>
      </c>
      <c r="C20" s="26">
        <v>115107641</v>
      </c>
      <c r="D20" s="26">
        <v>72951941</v>
      </c>
      <c r="E20" s="26">
        <v>117496348</v>
      </c>
      <c r="F20" s="28" t="s">
        <v>183</v>
      </c>
      <c r="G20" s="26"/>
      <c r="H20" s="27"/>
      <c r="I20" s="27"/>
    </row>
    <row r="21" spans="1:9" ht="15.75" customHeight="1">
      <c r="A21" s="43" t="s">
        <v>43</v>
      </c>
      <c r="B21" s="38" t="s">
        <v>295</v>
      </c>
      <c r="C21" s="26"/>
      <c r="D21" s="26"/>
      <c r="E21" s="26"/>
      <c r="F21" s="28" t="s">
        <v>158</v>
      </c>
      <c r="G21" s="26"/>
      <c r="H21" s="27"/>
      <c r="I21" s="27"/>
    </row>
    <row r="22" spans="1:9" ht="15.75" customHeight="1">
      <c r="A22" s="44" t="s">
        <v>44</v>
      </c>
      <c r="B22" s="38" t="s">
        <v>296</v>
      </c>
      <c r="C22" s="26"/>
      <c r="D22" s="26"/>
      <c r="E22" s="26"/>
      <c r="F22" s="28" t="s">
        <v>159</v>
      </c>
      <c r="G22" s="26"/>
      <c r="H22" s="27"/>
      <c r="I22" s="27"/>
    </row>
    <row r="23" spans="1:9" ht="15.75" customHeight="1">
      <c r="A23" s="43" t="s">
        <v>83</v>
      </c>
      <c r="B23" s="38" t="s">
        <v>297</v>
      </c>
      <c r="C23" s="26"/>
      <c r="D23" s="26"/>
      <c r="E23" s="26"/>
      <c r="F23" s="39" t="s">
        <v>116</v>
      </c>
      <c r="G23" s="26">
        <f>'1.1.k'!C45</f>
        <v>0</v>
      </c>
      <c r="H23" s="27">
        <f>'1.1.k'!D45</f>
        <v>0</v>
      </c>
      <c r="I23" s="27">
        <f>'1.1.k'!E45</f>
        <v>0</v>
      </c>
    </row>
    <row r="24" spans="1:9" ht="15.75" customHeight="1">
      <c r="A24" s="44" t="s">
        <v>160</v>
      </c>
      <c r="B24" s="98" t="s">
        <v>161</v>
      </c>
      <c r="C24" s="26"/>
      <c r="D24" s="26"/>
      <c r="E24" s="26"/>
      <c r="F24" s="28" t="s">
        <v>185</v>
      </c>
      <c r="G24" s="26"/>
      <c r="H24" s="27"/>
      <c r="I24" s="27"/>
    </row>
    <row r="25" spans="1:9" ht="15.75" customHeight="1">
      <c r="A25" s="43" t="s">
        <v>162</v>
      </c>
      <c r="B25" s="99" t="s">
        <v>298</v>
      </c>
      <c r="C25" s="40">
        <f t="shared" ref="C25" si="7">+C26+C27+C28+C29+C30</f>
        <v>0</v>
      </c>
      <c r="D25" s="40">
        <f t="shared" ref="D25:E25" si="8">+D26+D27+D28+D29+D30</f>
        <v>0</v>
      </c>
      <c r="E25" s="40">
        <f t="shared" si="8"/>
        <v>0</v>
      </c>
      <c r="F25" s="24" t="s">
        <v>166</v>
      </c>
      <c r="G25" s="26"/>
      <c r="H25" s="27"/>
      <c r="I25" s="27"/>
    </row>
    <row r="26" spans="1:9" ht="15.75" customHeight="1">
      <c r="A26" s="44" t="s">
        <v>164</v>
      </c>
      <c r="B26" s="98" t="s">
        <v>31</v>
      </c>
      <c r="C26" s="26"/>
      <c r="D26" s="26"/>
      <c r="E26" s="26"/>
      <c r="F26" s="24" t="s">
        <v>125</v>
      </c>
      <c r="G26" s="26"/>
      <c r="H26" s="27"/>
      <c r="I26" s="27"/>
    </row>
    <row r="27" spans="1:9" ht="15.75" customHeight="1">
      <c r="A27" s="43" t="s">
        <v>167</v>
      </c>
      <c r="B27" s="98" t="s">
        <v>165</v>
      </c>
      <c r="C27" s="26"/>
      <c r="D27" s="26"/>
      <c r="E27" s="26"/>
      <c r="F27" s="63"/>
      <c r="G27" s="26"/>
      <c r="H27" s="27"/>
      <c r="I27" s="27"/>
    </row>
    <row r="28" spans="1:9" ht="15.75" customHeight="1">
      <c r="A28" s="44" t="s">
        <v>168</v>
      </c>
      <c r="B28" s="38" t="s">
        <v>32</v>
      </c>
      <c r="C28" s="26"/>
      <c r="D28" s="26"/>
      <c r="E28" s="26"/>
      <c r="F28" s="63"/>
      <c r="G28" s="26"/>
      <c r="H28" s="27"/>
      <c r="I28" s="27"/>
    </row>
    <row r="29" spans="1:9" ht="15.75" customHeight="1">
      <c r="A29" s="43" t="s">
        <v>169</v>
      </c>
      <c r="B29" s="100" t="s">
        <v>299</v>
      </c>
      <c r="C29" s="26"/>
      <c r="D29" s="26"/>
      <c r="E29" s="26"/>
      <c r="F29" s="30"/>
      <c r="G29" s="26"/>
      <c r="H29" s="27"/>
      <c r="I29" s="27"/>
    </row>
    <row r="30" spans="1:9" ht="15.75" customHeight="1" thickBot="1">
      <c r="A30" s="44" t="s">
        <v>170</v>
      </c>
      <c r="B30" s="42" t="s">
        <v>300</v>
      </c>
      <c r="C30" s="26"/>
      <c r="D30" s="26"/>
      <c r="E30" s="26"/>
      <c r="F30" s="63"/>
      <c r="G30" s="26"/>
      <c r="H30" s="27"/>
      <c r="I30" s="27"/>
    </row>
    <row r="31" spans="1:9" ht="20.25" customHeight="1" thickBot="1">
      <c r="A31" s="45" t="s">
        <v>173</v>
      </c>
      <c r="B31" s="34" t="s">
        <v>301</v>
      </c>
      <c r="C31" s="316">
        <f t="shared" ref="C31" si="9">+C19+C25</f>
        <v>115107641</v>
      </c>
      <c r="D31" s="316">
        <f t="shared" ref="D31:E31" si="10">+D19+D25</f>
        <v>72951941</v>
      </c>
      <c r="E31" s="316">
        <f t="shared" si="10"/>
        <v>117496348</v>
      </c>
      <c r="F31" s="34" t="s">
        <v>302</v>
      </c>
      <c r="G31" s="33">
        <f t="shared" ref="G31" si="11">SUM(G19:G30)</f>
        <v>0</v>
      </c>
      <c r="H31" s="35">
        <f t="shared" ref="H31:I31" si="12">SUM(H19:H30)</f>
        <v>0</v>
      </c>
      <c r="I31" s="35">
        <f t="shared" si="12"/>
        <v>0</v>
      </c>
    </row>
    <row r="32" spans="1:9" ht="15.75" customHeight="1" thickBot="1">
      <c r="A32" s="45" t="s">
        <v>189</v>
      </c>
      <c r="B32" s="34" t="s">
        <v>188</v>
      </c>
      <c r="C32" s="95">
        <f t="shared" ref="C32" si="13">+C18+C31</f>
        <v>305116548</v>
      </c>
      <c r="D32" s="95">
        <f t="shared" ref="D32:E32" si="14">+D18+D31</f>
        <v>692072828</v>
      </c>
      <c r="E32" s="95">
        <f t="shared" si="14"/>
        <v>736987235</v>
      </c>
      <c r="F32" s="34" t="s">
        <v>191</v>
      </c>
      <c r="G32" s="33">
        <f t="shared" ref="G32" si="15">+G18+G31</f>
        <v>305116548</v>
      </c>
      <c r="H32" s="35">
        <f t="shared" ref="H32:I32" si="16">+H18+H31</f>
        <v>692072828</v>
      </c>
      <c r="I32" s="35">
        <f t="shared" si="16"/>
        <v>226302553</v>
      </c>
    </row>
    <row r="33" spans="1:9" ht="15.75" customHeight="1" thickBot="1">
      <c r="A33" s="45" t="s">
        <v>187</v>
      </c>
      <c r="B33" s="34" t="s">
        <v>171</v>
      </c>
      <c r="C33" s="95">
        <f>IF(C18-G18&lt;0,G18-C18,"-")</f>
        <v>115107641</v>
      </c>
      <c r="D33" s="95">
        <f>IF(D18-H18&lt;0,H18-D18,"-")</f>
        <v>72951941</v>
      </c>
      <c r="E33" s="95" t="str">
        <f>IF(E18-I18&lt;0,I18-E18,"-")</f>
        <v>-</v>
      </c>
      <c r="F33" s="34" t="s">
        <v>172</v>
      </c>
      <c r="G33" s="33" t="str">
        <f>IF(C18-G18&gt;0,C18-G18,"-")</f>
        <v>-</v>
      </c>
      <c r="H33" s="35" t="str">
        <f>IF(D18-H18&gt;0,D18-H18,"-")</f>
        <v>-</v>
      </c>
      <c r="I33" s="35">
        <f>IF(E18-I18&gt;0,E18-I18,"-")</f>
        <v>393188334</v>
      </c>
    </row>
    <row r="34" spans="1:9" ht="15.75" customHeight="1" thickBot="1">
      <c r="A34" s="45" t="s">
        <v>190</v>
      </c>
      <c r="B34" s="34" t="s">
        <v>288</v>
      </c>
      <c r="C34" s="95" t="str">
        <f>IF(C18+C19-G32&lt;0,G32-(C18+C19),"-")</f>
        <v>-</v>
      </c>
      <c r="D34" s="95" t="str">
        <f>IF(D18+D19-H32&lt;0,H32-(D18+D19),"-")</f>
        <v>-</v>
      </c>
      <c r="E34" s="95" t="str">
        <f>IF(E18+E19-I32&lt;0,I32-(E18+E19),"-")</f>
        <v>-</v>
      </c>
      <c r="F34" s="34" t="s">
        <v>289</v>
      </c>
      <c r="G34" s="33" t="str">
        <f>IF(C18+C19-G32&gt;0,C18+C19-G32,"-")</f>
        <v>-</v>
      </c>
      <c r="H34" s="35" t="str">
        <f>IF(D18+D19-H32&gt;0,D18+D19-H32,"-")</f>
        <v>-</v>
      </c>
      <c r="I34" s="35">
        <f>IF(E18+E19-I32&gt;0,E18+E19-I32,"-")</f>
        <v>510684682</v>
      </c>
    </row>
  </sheetData>
  <mergeCells count="5">
    <mergeCell ref="A4:A5"/>
    <mergeCell ref="B4:C4"/>
    <mergeCell ref="F4:I4"/>
    <mergeCell ref="A1:I1"/>
    <mergeCell ref="F2:I2"/>
  </mergeCells>
  <pageMargins left="0.7" right="0.7" top="0.75" bottom="0.75" header="0.3" footer="0.3"/>
  <pageSetup paperSize="256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H42"/>
  <sheetViews>
    <sheetView workbookViewId="0">
      <selection activeCell="E5" sqref="E5:H5"/>
    </sheetView>
  </sheetViews>
  <sheetFormatPr defaultRowHeight="15"/>
  <cols>
    <col min="1" max="1" width="19.85546875" customWidth="1"/>
    <col min="2" max="2" width="37.42578125" customWidth="1"/>
    <col min="3" max="3" width="7.85546875" customWidth="1"/>
    <col min="4" max="4" width="11.140625" customWidth="1"/>
    <col min="5" max="5" width="12.5703125" customWidth="1"/>
    <col min="6" max="6" width="11.42578125" customWidth="1"/>
    <col min="7" max="7" width="12.140625" customWidth="1"/>
    <col min="8" max="8" width="14.28515625" customWidth="1"/>
  </cols>
  <sheetData>
    <row r="3" spans="1:8">
      <c r="A3" s="1351" t="s">
        <v>796</v>
      </c>
      <c r="B3" s="1351"/>
      <c r="C3" s="1351"/>
      <c r="D3" s="1351"/>
      <c r="E3" s="1351"/>
      <c r="F3" s="1351"/>
      <c r="G3" s="1351"/>
      <c r="H3" s="1351"/>
    </row>
    <row r="4" spans="1:8">
      <c r="A4" s="1351" t="s">
        <v>398</v>
      </c>
      <c r="B4" s="1351"/>
      <c r="C4" s="1351"/>
      <c r="D4" s="1351"/>
      <c r="E4" s="1351"/>
      <c r="F4" s="1351"/>
      <c r="G4" s="1351"/>
      <c r="H4" s="1351"/>
    </row>
    <row r="5" spans="1:8" s="234" customFormat="1">
      <c r="A5" s="291"/>
      <c r="B5" s="291"/>
      <c r="C5" s="291"/>
      <c r="D5" s="291"/>
      <c r="E5" s="1362" t="s">
        <v>989</v>
      </c>
      <c r="F5" s="1362"/>
      <c r="G5" s="1362"/>
      <c r="H5" s="1362"/>
    </row>
    <row r="6" spans="1:8" ht="15.75" thickBot="1">
      <c r="A6" s="1352" t="s">
        <v>844</v>
      </c>
      <c r="B6" s="1352"/>
      <c r="C6" s="1352"/>
      <c r="D6" s="1352"/>
      <c r="E6" s="1352"/>
      <c r="F6" s="1352"/>
      <c r="G6" s="1352"/>
      <c r="H6" s="1352"/>
    </row>
    <row r="7" spans="1:8">
      <c r="A7" s="1353" t="s">
        <v>399</v>
      </c>
      <c r="B7" s="1354"/>
      <c r="C7" s="1357" t="s">
        <v>400</v>
      </c>
      <c r="D7" s="1359" t="s">
        <v>401</v>
      </c>
      <c r="E7" s="1360"/>
      <c r="F7" s="1360"/>
      <c r="G7" s="1361"/>
      <c r="H7" s="254" t="s">
        <v>375</v>
      </c>
    </row>
    <row r="8" spans="1:8" ht="15.75" thickBot="1">
      <c r="A8" s="1355"/>
      <c r="B8" s="1356"/>
      <c r="C8" s="1358"/>
      <c r="D8" s="255">
        <v>2018</v>
      </c>
      <c r="E8" s="255">
        <v>2019</v>
      </c>
      <c r="F8" s="255">
        <v>2020</v>
      </c>
      <c r="G8" s="255">
        <v>2021</v>
      </c>
      <c r="H8" s="256" t="s">
        <v>402</v>
      </c>
    </row>
    <row r="9" spans="1:8">
      <c r="A9" s="1345">
        <v>1</v>
      </c>
      <c r="B9" s="1346"/>
      <c r="C9" s="257">
        <v>2</v>
      </c>
      <c r="D9" s="257">
        <v>3</v>
      </c>
      <c r="E9" s="257">
        <v>4</v>
      </c>
      <c r="F9" s="257">
        <v>5</v>
      </c>
      <c r="G9" s="257">
        <v>6</v>
      </c>
      <c r="H9" s="258">
        <v>7</v>
      </c>
    </row>
    <row r="10" spans="1:8">
      <c r="A10" s="1347" t="s">
        <v>192</v>
      </c>
      <c r="B10" s="1348"/>
      <c r="C10" s="259">
        <v>1</v>
      </c>
      <c r="D10" s="260">
        <v>50947578</v>
      </c>
      <c r="E10" s="260">
        <v>50998584</v>
      </c>
      <c r="F10" s="260">
        <v>51259854</v>
      </c>
      <c r="G10" s="260">
        <v>51268954</v>
      </c>
      <c r="H10" s="261">
        <f>D10+E10+F10+G10</f>
        <v>204474970</v>
      </c>
    </row>
    <row r="11" spans="1:8">
      <c r="A11" s="1349" t="s">
        <v>403</v>
      </c>
      <c r="B11" s="1350"/>
      <c r="C11" s="259">
        <v>2</v>
      </c>
      <c r="D11" s="262">
        <v>0</v>
      </c>
      <c r="E11" s="263">
        <v>0</v>
      </c>
      <c r="F11" s="263">
        <v>0</v>
      </c>
      <c r="G11" s="263">
        <v>0</v>
      </c>
      <c r="H11" s="261">
        <f t="shared" ref="H11:H16" si="0">D11+E11+F11+G11</f>
        <v>0</v>
      </c>
    </row>
    <row r="12" spans="1:8">
      <c r="A12" s="1349" t="s">
        <v>193</v>
      </c>
      <c r="B12" s="1350"/>
      <c r="C12" s="259">
        <v>3</v>
      </c>
      <c r="D12" s="263">
        <v>0</v>
      </c>
      <c r="E12" s="263">
        <v>0</v>
      </c>
      <c r="F12" s="263">
        <v>0</v>
      </c>
      <c r="G12" s="263">
        <v>0</v>
      </c>
      <c r="H12" s="261">
        <f t="shared" si="0"/>
        <v>0</v>
      </c>
    </row>
    <row r="13" spans="1:8" ht="29.25" customHeight="1">
      <c r="A13" s="1339" t="s">
        <v>404</v>
      </c>
      <c r="B13" s="1340"/>
      <c r="C13" s="264">
        <v>4</v>
      </c>
      <c r="D13" s="265">
        <v>0</v>
      </c>
      <c r="E13" s="265">
        <v>0</v>
      </c>
      <c r="F13" s="265">
        <v>0</v>
      </c>
      <c r="G13" s="265">
        <v>0</v>
      </c>
      <c r="H13" s="261">
        <f t="shared" si="0"/>
        <v>0</v>
      </c>
    </row>
    <row r="14" spans="1:8">
      <c r="A14" s="1339" t="s">
        <v>194</v>
      </c>
      <c r="B14" s="1340"/>
      <c r="C14" s="259">
        <v>5</v>
      </c>
      <c r="D14" s="266">
        <v>0</v>
      </c>
      <c r="E14" s="266">
        <v>0</v>
      </c>
      <c r="F14" s="266">
        <v>0</v>
      </c>
      <c r="G14" s="266">
        <v>0</v>
      </c>
      <c r="H14" s="261">
        <f t="shared" si="0"/>
        <v>0</v>
      </c>
    </row>
    <row r="15" spans="1:8">
      <c r="A15" s="1341" t="s">
        <v>195</v>
      </c>
      <c r="B15" s="1342"/>
      <c r="C15" s="264">
        <v>6</v>
      </c>
      <c r="D15" s="266">
        <v>0</v>
      </c>
      <c r="E15" s="266">
        <v>0</v>
      </c>
      <c r="F15" s="266">
        <v>0</v>
      </c>
      <c r="G15" s="266">
        <v>0</v>
      </c>
      <c r="H15" s="261">
        <f t="shared" si="0"/>
        <v>0</v>
      </c>
    </row>
    <row r="16" spans="1:8">
      <c r="A16" s="1343" t="s">
        <v>405</v>
      </c>
      <c r="B16" s="1344"/>
      <c r="C16" s="267">
        <v>7</v>
      </c>
      <c r="D16" s="268">
        <v>0</v>
      </c>
      <c r="E16" s="268">
        <v>0</v>
      </c>
      <c r="F16" s="268">
        <v>0</v>
      </c>
      <c r="G16" s="268">
        <v>0</v>
      </c>
      <c r="H16" s="269">
        <f t="shared" si="0"/>
        <v>0</v>
      </c>
    </row>
    <row r="17" spans="1:8">
      <c r="A17" s="1363" t="s">
        <v>406</v>
      </c>
      <c r="B17" s="1364"/>
      <c r="C17" s="270">
        <v>8</v>
      </c>
      <c r="D17" s="271">
        <f>SUM(D10:D16)</f>
        <v>50947578</v>
      </c>
      <c r="E17" s="271">
        <f>SUM(E10:E16)</f>
        <v>50998584</v>
      </c>
      <c r="F17" s="271">
        <f>SUM(F10:F16)</f>
        <v>51259854</v>
      </c>
      <c r="G17" s="271">
        <f>SUM(G10:G16)</f>
        <v>51268954</v>
      </c>
      <c r="H17" s="272">
        <f>SUM(H10:H16)</f>
        <v>204474970</v>
      </c>
    </row>
    <row r="18" spans="1:8">
      <c r="A18" s="1365" t="s">
        <v>407</v>
      </c>
      <c r="B18" s="1366"/>
      <c r="C18" s="273">
        <v>9</v>
      </c>
      <c r="D18" s="274">
        <f>D17/2</f>
        <v>25473789</v>
      </c>
      <c r="E18" s="274">
        <f>E17/2</f>
        <v>25499292</v>
      </c>
      <c r="F18" s="274">
        <f>F17/2</f>
        <v>25629927</v>
      </c>
      <c r="G18" s="274">
        <f>G17/2</f>
        <v>25634477</v>
      </c>
      <c r="H18" s="275">
        <f>H17/2</f>
        <v>102237485</v>
      </c>
    </row>
    <row r="19" spans="1:8">
      <c r="A19" s="1363" t="s">
        <v>408</v>
      </c>
      <c r="B19" s="1364"/>
      <c r="C19" s="270">
        <v>10</v>
      </c>
      <c r="D19" s="271">
        <f>SUM(D20:D26)</f>
        <v>0</v>
      </c>
      <c r="E19" s="271">
        <f>SUM(E20:E26)</f>
        <v>0</v>
      </c>
      <c r="F19" s="271">
        <f>SUM(F20:F26)</f>
        <v>0</v>
      </c>
      <c r="G19" s="271">
        <f>SUM(G20:G26)</f>
        <v>0</v>
      </c>
      <c r="H19" s="276">
        <f>D19+E19+F19+G19</f>
        <v>0</v>
      </c>
    </row>
    <row r="20" spans="1:8">
      <c r="A20" s="1369" t="s">
        <v>196</v>
      </c>
      <c r="B20" s="1370"/>
      <c r="C20" s="277">
        <v>11</v>
      </c>
      <c r="D20" s="278">
        <v>0</v>
      </c>
      <c r="E20" s="278">
        <v>0</v>
      </c>
      <c r="F20" s="278">
        <v>0</v>
      </c>
      <c r="G20" s="279">
        <v>0</v>
      </c>
      <c r="H20" s="280">
        <f>D20+E20+F20+G20</f>
        <v>0</v>
      </c>
    </row>
    <row r="21" spans="1:8">
      <c r="A21" s="1367" t="s">
        <v>409</v>
      </c>
      <c r="B21" s="1368"/>
      <c r="C21" s="264">
        <v>12</v>
      </c>
      <c r="D21" s="266">
        <v>0</v>
      </c>
      <c r="E21" s="266">
        <v>0</v>
      </c>
      <c r="F21" s="266">
        <v>0</v>
      </c>
      <c r="G21" s="266">
        <v>0</v>
      </c>
      <c r="H21" s="280">
        <f t="shared" ref="H21:H26" si="1">D21+E21+F21+G21</f>
        <v>0</v>
      </c>
    </row>
    <row r="22" spans="1:8">
      <c r="A22" s="1367" t="s">
        <v>410</v>
      </c>
      <c r="B22" s="1368"/>
      <c r="C22" s="264">
        <v>13</v>
      </c>
      <c r="D22" s="266">
        <v>0</v>
      </c>
      <c r="E22" s="266">
        <v>0</v>
      </c>
      <c r="F22" s="266">
        <v>0</v>
      </c>
      <c r="G22" s="266">
        <v>0</v>
      </c>
      <c r="H22" s="280">
        <f t="shared" si="1"/>
        <v>0</v>
      </c>
    </row>
    <row r="23" spans="1:8">
      <c r="A23" s="1349" t="s">
        <v>411</v>
      </c>
      <c r="B23" s="1350"/>
      <c r="C23" s="259">
        <v>14</v>
      </c>
      <c r="D23" s="262">
        <v>0</v>
      </c>
      <c r="E23" s="262">
        <v>0</v>
      </c>
      <c r="F23" s="262">
        <v>0</v>
      </c>
      <c r="G23" s="262">
        <v>0</v>
      </c>
      <c r="H23" s="281">
        <f t="shared" si="1"/>
        <v>0</v>
      </c>
    </row>
    <row r="24" spans="1:8">
      <c r="A24" s="1349" t="s">
        <v>412</v>
      </c>
      <c r="B24" s="1350"/>
      <c r="C24" s="259">
        <v>15</v>
      </c>
      <c r="D24" s="262">
        <v>0</v>
      </c>
      <c r="E24" s="262">
        <v>0</v>
      </c>
      <c r="F24" s="262">
        <v>0</v>
      </c>
      <c r="G24" s="262">
        <v>0</v>
      </c>
      <c r="H24" s="281">
        <f t="shared" si="1"/>
        <v>0</v>
      </c>
    </row>
    <row r="25" spans="1:8">
      <c r="A25" s="1371" t="s">
        <v>413</v>
      </c>
      <c r="B25" s="1372"/>
      <c r="C25" s="259">
        <v>16</v>
      </c>
      <c r="D25" s="262">
        <v>0</v>
      </c>
      <c r="E25" s="262">
        <v>0</v>
      </c>
      <c r="F25" s="262">
        <v>0</v>
      </c>
      <c r="G25" s="262">
        <v>0</v>
      </c>
      <c r="H25" s="281">
        <f t="shared" si="1"/>
        <v>0</v>
      </c>
    </row>
    <row r="26" spans="1:8">
      <c r="A26" s="1341" t="s">
        <v>414</v>
      </c>
      <c r="B26" s="1342"/>
      <c r="C26" s="267">
        <v>17</v>
      </c>
      <c r="D26" s="268">
        <v>0</v>
      </c>
      <c r="E26" s="268">
        <v>0</v>
      </c>
      <c r="F26" s="268">
        <v>0</v>
      </c>
      <c r="G26" s="268">
        <v>0</v>
      </c>
      <c r="H26" s="282">
        <f t="shared" si="1"/>
        <v>0</v>
      </c>
    </row>
    <row r="27" spans="1:8" ht="30" customHeight="1" thickBot="1">
      <c r="A27" s="1373" t="s">
        <v>415</v>
      </c>
      <c r="B27" s="1374"/>
      <c r="C27" s="283">
        <v>18</v>
      </c>
      <c r="D27" s="284">
        <f>SUM(D31:D37)</f>
        <v>0</v>
      </c>
      <c r="E27" s="284">
        <f>SUM(E31:E37)</f>
        <v>0</v>
      </c>
      <c r="F27" s="284">
        <f>SUM(F31:F37)</f>
        <v>0</v>
      </c>
      <c r="G27" s="284">
        <f>SUM(G31:G37)</f>
        <v>0</v>
      </c>
      <c r="H27" s="285">
        <f>SUM(H31:H37)</f>
        <v>0</v>
      </c>
    </row>
    <row r="28" spans="1:8" ht="15.75" thickBot="1">
      <c r="A28" s="49"/>
      <c r="B28" s="49"/>
      <c r="C28" s="50"/>
      <c r="D28" s="51"/>
      <c r="E28" s="51"/>
      <c r="F28" s="51"/>
      <c r="G28" s="51"/>
      <c r="H28" s="51"/>
    </row>
    <row r="29" spans="1:8">
      <c r="A29" s="1353" t="s">
        <v>399</v>
      </c>
      <c r="B29" s="1354"/>
      <c r="C29" s="1357" t="s">
        <v>400</v>
      </c>
      <c r="D29" s="1359" t="s">
        <v>401</v>
      </c>
      <c r="E29" s="1360"/>
      <c r="F29" s="1360"/>
      <c r="G29" s="1361"/>
      <c r="H29" s="254" t="s">
        <v>375</v>
      </c>
    </row>
    <row r="30" spans="1:8" ht="15.75" thickBot="1">
      <c r="A30" s="1355"/>
      <c r="B30" s="1356"/>
      <c r="C30" s="1358"/>
      <c r="D30" s="255">
        <v>2018</v>
      </c>
      <c r="E30" s="255">
        <v>2019</v>
      </c>
      <c r="F30" s="255">
        <v>2020</v>
      </c>
      <c r="G30" s="255">
        <v>2021</v>
      </c>
      <c r="H30" s="286" t="s">
        <v>402</v>
      </c>
    </row>
    <row r="31" spans="1:8">
      <c r="A31" s="1375" t="s">
        <v>196</v>
      </c>
      <c r="B31" s="1376"/>
      <c r="C31" s="287">
        <v>19</v>
      </c>
      <c r="D31" s="288">
        <v>0</v>
      </c>
      <c r="E31" s="288">
        <v>0</v>
      </c>
      <c r="F31" s="288">
        <v>0</v>
      </c>
      <c r="G31" s="288">
        <v>0</v>
      </c>
      <c r="H31" s="289">
        <f t="shared" ref="H31:H37" si="2">SUM(D31:G31)</f>
        <v>0</v>
      </c>
    </row>
    <row r="32" spans="1:8">
      <c r="A32" s="1341" t="s">
        <v>409</v>
      </c>
      <c r="B32" s="1342"/>
      <c r="C32" s="264">
        <v>20</v>
      </c>
      <c r="D32" s="266">
        <v>0</v>
      </c>
      <c r="E32" s="266">
        <v>0</v>
      </c>
      <c r="F32" s="266">
        <v>0</v>
      </c>
      <c r="G32" s="266">
        <v>0</v>
      </c>
      <c r="H32" s="290">
        <f t="shared" si="2"/>
        <v>0</v>
      </c>
    </row>
    <row r="33" spans="1:8">
      <c r="A33" s="1341" t="s">
        <v>410</v>
      </c>
      <c r="B33" s="1342"/>
      <c r="C33" s="259">
        <v>21</v>
      </c>
      <c r="D33" s="266">
        <v>0</v>
      </c>
      <c r="E33" s="266">
        <v>0</v>
      </c>
      <c r="F33" s="266">
        <v>0</v>
      </c>
      <c r="G33" s="266">
        <v>0</v>
      </c>
      <c r="H33" s="290">
        <f t="shared" si="2"/>
        <v>0</v>
      </c>
    </row>
    <row r="34" spans="1:8">
      <c r="A34" s="1347" t="s">
        <v>411</v>
      </c>
      <c r="B34" s="1348"/>
      <c r="C34" s="259">
        <v>22</v>
      </c>
      <c r="D34" s="266">
        <v>0</v>
      </c>
      <c r="E34" s="266">
        <v>0</v>
      </c>
      <c r="F34" s="266">
        <v>0</v>
      </c>
      <c r="G34" s="266">
        <v>0</v>
      </c>
      <c r="H34" s="290">
        <f t="shared" si="2"/>
        <v>0</v>
      </c>
    </row>
    <row r="35" spans="1:8">
      <c r="A35" s="1347" t="s">
        <v>412</v>
      </c>
      <c r="B35" s="1348"/>
      <c r="C35" s="259">
        <v>23</v>
      </c>
      <c r="D35" s="266">
        <v>0</v>
      </c>
      <c r="E35" s="266">
        <v>0</v>
      </c>
      <c r="F35" s="266">
        <v>0</v>
      </c>
      <c r="G35" s="266">
        <v>0</v>
      </c>
      <c r="H35" s="290">
        <f t="shared" si="2"/>
        <v>0</v>
      </c>
    </row>
    <row r="36" spans="1:8">
      <c r="A36" s="1347" t="s">
        <v>413</v>
      </c>
      <c r="B36" s="1348"/>
      <c r="C36" s="259">
        <v>24</v>
      </c>
      <c r="D36" s="266">
        <v>0</v>
      </c>
      <c r="E36" s="266">
        <v>0</v>
      </c>
      <c r="F36" s="266">
        <v>0</v>
      </c>
      <c r="G36" s="266">
        <v>0</v>
      </c>
      <c r="H36" s="290">
        <f t="shared" si="2"/>
        <v>0</v>
      </c>
    </row>
    <row r="37" spans="1:8">
      <c r="A37" s="1380" t="s">
        <v>414</v>
      </c>
      <c r="B37" s="1381"/>
      <c r="C37" s="267">
        <v>25</v>
      </c>
      <c r="D37" s="268">
        <v>0</v>
      </c>
      <c r="E37" s="268">
        <v>0</v>
      </c>
      <c r="F37" s="268">
        <v>0</v>
      </c>
      <c r="G37" s="268">
        <v>0</v>
      </c>
      <c r="H37" s="290">
        <f t="shared" si="2"/>
        <v>0</v>
      </c>
    </row>
    <row r="38" spans="1:8">
      <c r="A38" s="1382" t="s">
        <v>416</v>
      </c>
      <c r="B38" s="1383"/>
      <c r="C38" s="270">
        <v>26</v>
      </c>
      <c r="D38" s="271">
        <f>D19+D27</f>
        <v>0</v>
      </c>
      <c r="E38" s="271">
        <f>E19+E27</f>
        <v>0</v>
      </c>
      <c r="F38" s="271">
        <f>F19+F27</f>
        <v>0</v>
      </c>
      <c r="G38" s="271">
        <f>G19+G27</f>
        <v>0</v>
      </c>
      <c r="H38" s="272">
        <f>H19+H27</f>
        <v>0</v>
      </c>
    </row>
    <row r="39" spans="1:8" ht="31.5" customHeight="1" thickBot="1">
      <c r="A39" s="1377" t="s">
        <v>417</v>
      </c>
      <c r="B39" s="1378"/>
      <c r="C39" s="283">
        <v>27</v>
      </c>
      <c r="D39" s="284">
        <f>D18-D38</f>
        <v>25473789</v>
      </c>
      <c r="E39" s="284">
        <f>E18-E38</f>
        <v>25499292</v>
      </c>
      <c r="F39" s="284">
        <f>F18-F38</f>
        <v>25629927</v>
      </c>
      <c r="G39" s="284">
        <f>G18-G38</f>
        <v>25634477</v>
      </c>
      <c r="H39" s="285">
        <f>H18-H38</f>
        <v>102237485</v>
      </c>
    </row>
    <row r="40" spans="1:8">
      <c r="A40" s="234"/>
      <c r="B40" s="234"/>
      <c r="C40" s="234"/>
      <c r="D40" s="234"/>
      <c r="E40" s="234"/>
      <c r="F40" s="234"/>
      <c r="G40" s="234"/>
      <c r="H40" s="234"/>
    </row>
    <row r="41" spans="1:8">
      <c r="A41" s="1379" t="s">
        <v>418</v>
      </c>
      <c r="B41" s="1379"/>
      <c r="C41" s="1379"/>
      <c r="D41" s="1379"/>
      <c r="E41" s="1379"/>
      <c r="F41" s="1379"/>
      <c r="G41" s="1379"/>
      <c r="H41" s="1379"/>
    </row>
    <row r="42" spans="1:8">
      <c r="A42" s="1379" t="s">
        <v>419</v>
      </c>
      <c r="B42" s="1379"/>
      <c r="C42" s="1379"/>
      <c r="D42" s="1379"/>
      <c r="E42" s="1379"/>
      <c r="F42" s="1379"/>
      <c r="G42" s="1379"/>
      <c r="H42" s="1379"/>
    </row>
  </sheetData>
  <mergeCells count="40">
    <mergeCell ref="A42:H42"/>
    <mergeCell ref="A33:B33"/>
    <mergeCell ref="A34:B34"/>
    <mergeCell ref="A35:B35"/>
    <mergeCell ref="A36:B36"/>
    <mergeCell ref="A37:B37"/>
    <mergeCell ref="A38:B38"/>
    <mergeCell ref="D29:G29"/>
    <mergeCell ref="A31:B31"/>
    <mergeCell ref="A39:B39"/>
    <mergeCell ref="A41:H41"/>
    <mergeCell ref="A32:B32"/>
    <mergeCell ref="A24:B24"/>
    <mergeCell ref="A25:B25"/>
    <mergeCell ref="C29:C30"/>
    <mergeCell ref="A26:B26"/>
    <mergeCell ref="A27:B27"/>
    <mergeCell ref="A29:B30"/>
    <mergeCell ref="A17:B17"/>
    <mergeCell ref="A18:B18"/>
    <mergeCell ref="A19:B19"/>
    <mergeCell ref="A22:B22"/>
    <mergeCell ref="A23:B23"/>
    <mergeCell ref="A21:B21"/>
    <mergeCell ref="A20:B20"/>
    <mergeCell ref="A3:H3"/>
    <mergeCell ref="A4:H4"/>
    <mergeCell ref="A6:H6"/>
    <mergeCell ref="A7:B8"/>
    <mergeCell ref="C7:C8"/>
    <mergeCell ref="D7:G7"/>
    <mergeCell ref="E5:H5"/>
    <mergeCell ref="A14:B14"/>
    <mergeCell ref="A15:B15"/>
    <mergeCell ref="A16:B16"/>
    <mergeCell ref="A9:B9"/>
    <mergeCell ref="A10:B10"/>
    <mergeCell ref="A11:B11"/>
    <mergeCell ref="A12:B12"/>
    <mergeCell ref="A13:B13"/>
  </mergeCells>
  <pageMargins left="0.7" right="0.7" top="0.75" bottom="0.75" header="0.3" footer="0.3"/>
  <pageSetup paperSize="256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6"/>
  <sheetViews>
    <sheetView view="pageBreakPreview" zoomScaleSheetLayoutView="100" workbookViewId="0">
      <selection activeCell="G2" sqref="G2:L2"/>
    </sheetView>
  </sheetViews>
  <sheetFormatPr defaultRowHeight="15"/>
  <cols>
    <col min="12" max="12" width="11" customWidth="1"/>
  </cols>
  <sheetData>
    <row r="1" spans="1:12" s="292" customFormat="1"/>
    <row r="2" spans="1:12">
      <c r="G2" s="1412" t="s">
        <v>990</v>
      </c>
      <c r="H2" s="1412"/>
      <c r="I2" s="1412"/>
      <c r="J2" s="1412"/>
      <c r="K2" s="1412"/>
      <c r="L2" s="1412"/>
    </row>
    <row r="3" spans="1:12" ht="30.75" customHeight="1">
      <c r="A3" s="1413" t="s">
        <v>797</v>
      </c>
      <c r="B3" s="1413"/>
      <c r="C3" s="1413"/>
      <c r="D3" s="1413"/>
      <c r="E3" s="1413"/>
      <c r="F3" s="1413"/>
      <c r="G3" s="1413"/>
      <c r="H3" s="1413"/>
      <c r="I3" s="1413"/>
      <c r="J3" s="1413"/>
      <c r="K3" s="1413"/>
      <c r="L3" s="1413"/>
    </row>
    <row r="4" spans="1:12">
      <c r="A4" s="60"/>
      <c r="B4" s="60"/>
      <c r="C4" s="60"/>
      <c r="D4" s="60"/>
      <c r="E4" s="60"/>
      <c r="F4" s="60"/>
      <c r="G4" s="60"/>
      <c r="H4" s="60"/>
      <c r="I4" s="1413"/>
      <c r="J4" s="1413"/>
      <c r="K4" s="1413"/>
      <c r="L4" s="61"/>
    </row>
    <row r="5" spans="1:12" ht="15.75" thickBot="1">
      <c r="A5" s="1352" t="s">
        <v>844</v>
      </c>
      <c r="B5" s="1352"/>
      <c r="C5" s="1352"/>
      <c r="D5" s="1352"/>
      <c r="E5" s="1352"/>
      <c r="F5" s="1352"/>
      <c r="G5" s="1352"/>
      <c r="H5" s="1352"/>
      <c r="I5" s="1352"/>
      <c r="J5" s="1352"/>
      <c r="K5" s="1352"/>
      <c r="L5" s="1352"/>
    </row>
    <row r="6" spans="1:12" ht="30.75" customHeight="1" thickBot="1">
      <c r="A6" s="53" t="s">
        <v>197</v>
      </c>
      <c r="B6" s="1396" t="s">
        <v>198</v>
      </c>
      <c r="C6" s="1397"/>
      <c r="D6" s="1397"/>
      <c r="E6" s="1397"/>
      <c r="F6" s="1397"/>
      <c r="G6" s="1397"/>
      <c r="H6" s="1397"/>
      <c r="I6" s="1397"/>
      <c r="J6" s="1398"/>
      <c r="K6" s="1394" t="s">
        <v>855</v>
      </c>
      <c r="L6" s="1395"/>
    </row>
    <row r="7" spans="1:12" ht="15.75" thickBot="1">
      <c r="A7" s="54">
        <v>1</v>
      </c>
      <c r="B7" s="1391">
        <v>2</v>
      </c>
      <c r="C7" s="1392"/>
      <c r="D7" s="1392"/>
      <c r="E7" s="1392"/>
      <c r="F7" s="1392"/>
      <c r="G7" s="1392"/>
      <c r="H7" s="1392"/>
      <c r="I7" s="1392"/>
      <c r="J7" s="1393"/>
      <c r="K7" s="1389">
        <v>3</v>
      </c>
      <c r="L7" s="1390"/>
    </row>
    <row r="8" spans="1:12">
      <c r="A8" s="55" t="s">
        <v>0</v>
      </c>
      <c r="B8" s="1414" t="s">
        <v>192</v>
      </c>
      <c r="C8" s="1415"/>
      <c r="D8" s="1415"/>
      <c r="E8" s="1415"/>
      <c r="F8" s="1415"/>
      <c r="G8" s="1415"/>
      <c r="H8" s="1415"/>
      <c r="I8" s="1415"/>
      <c r="J8" s="1416"/>
      <c r="K8" s="1417">
        <v>50947578</v>
      </c>
      <c r="L8" s="1418"/>
    </row>
    <row r="9" spans="1:12">
      <c r="A9" s="56" t="s">
        <v>1</v>
      </c>
      <c r="B9" s="1399" t="s">
        <v>199</v>
      </c>
      <c r="C9" s="1400"/>
      <c r="D9" s="1400"/>
      <c r="E9" s="1400"/>
      <c r="F9" s="1400"/>
      <c r="G9" s="1400"/>
      <c r="H9" s="1400"/>
      <c r="I9" s="1400"/>
      <c r="J9" s="1372"/>
      <c r="K9" s="1419">
        <v>0</v>
      </c>
      <c r="L9" s="1420"/>
    </row>
    <row r="10" spans="1:12">
      <c r="A10" s="57" t="s">
        <v>2</v>
      </c>
      <c r="B10" s="1399" t="s">
        <v>193</v>
      </c>
      <c r="C10" s="1400"/>
      <c r="D10" s="1400"/>
      <c r="E10" s="1400"/>
      <c r="F10" s="1400"/>
      <c r="G10" s="1400"/>
      <c r="H10" s="1400"/>
      <c r="I10" s="1400"/>
      <c r="J10" s="1372"/>
      <c r="K10" s="1401"/>
      <c r="L10" s="1402"/>
    </row>
    <row r="11" spans="1:12" ht="15" customHeight="1">
      <c r="A11" s="58" t="s">
        <v>12</v>
      </c>
      <c r="B11" s="1408" t="s">
        <v>200</v>
      </c>
      <c r="C11" s="1409"/>
      <c r="D11" s="1409"/>
      <c r="E11" s="1409"/>
      <c r="F11" s="1409"/>
      <c r="G11" s="1409"/>
      <c r="H11" s="1409"/>
      <c r="I11" s="1409"/>
      <c r="J11" s="1342"/>
      <c r="K11" s="1410">
        <v>0</v>
      </c>
      <c r="L11" s="1411"/>
    </row>
    <row r="12" spans="1:12">
      <c r="A12" s="57" t="s">
        <v>20</v>
      </c>
      <c r="B12" s="1399" t="s">
        <v>194</v>
      </c>
      <c r="C12" s="1400"/>
      <c r="D12" s="1400"/>
      <c r="E12" s="1400"/>
      <c r="F12" s="1400"/>
      <c r="G12" s="1400"/>
      <c r="H12" s="1400"/>
      <c r="I12" s="1400"/>
      <c r="J12" s="1372"/>
      <c r="K12" s="1401"/>
      <c r="L12" s="1402"/>
    </row>
    <row r="13" spans="1:12">
      <c r="A13" s="57" t="s">
        <v>26</v>
      </c>
      <c r="B13" s="1399" t="s">
        <v>195</v>
      </c>
      <c r="C13" s="1400"/>
      <c r="D13" s="1400"/>
      <c r="E13" s="1400"/>
      <c r="F13" s="1400"/>
      <c r="G13" s="1400"/>
      <c r="H13" s="1400"/>
      <c r="I13" s="1400"/>
      <c r="J13" s="1372"/>
      <c r="K13" s="1401"/>
      <c r="L13" s="1402"/>
    </row>
    <row r="14" spans="1:12">
      <c r="A14" s="57" t="s">
        <v>28</v>
      </c>
      <c r="B14" s="1399" t="s">
        <v>201</v>
      </c>
      <c r="C14" s="1400"/>
      <c r="D14" s="1400"/>
      <c r="E14" s="1400"/>
      <c r="F14" s="1400"/>
      <c r="G14" s="1400"/>
      <c r="H14" s="1400"/>
      <c r="I14" s="1400"/>
      <c r="J14" s="1372"/>
      <c r="K14" s="1401"/>
      <c r="L14" s="1402"/>
    </row>
    <row r="15" spans="1:12" ht="15.75" thickBot="1">
      <c r="A15" s="59"/>
      <c r="B15" s="1403"/>
      <c r="C15" s="1404"/>
      <c r="D15" s="1404"/>
      <c r="E15" s="1404"/>
      <c r="F15" s="1404"/>
      <c r="G15" s="1404"/>
      <c r="H15" s="1404"/>
      <c r="I15" s="1404"/>
      <c r="J15" s="1405"/>
      <c r="K15" s="1406"/>
      <c r="L15" s="1407"/>
    </row>
    <row r="16" spans="1:12" ht="15.75" thickBot="1">
      <c r="A16" s="1384" t="s">
        <v>202</v>
      </c>
      <c r="B16" s="1385"/>
      <c r="C16" s="1385"/>
      <c r="D16" s="1385"/>
      <c r="E16" s="1385"/>
      <c r="F16" s="1385"/>
      <c r="G16" s="1385"/>
      <c r="H16" s="1385"/>
      <c r="I16" s="1385"/>
      <c r="J16" s="1386"/>
      <c r="K16" s="1387">
        <f>SUM(K8:L15)</f>
        <v>50947578</v>
      </c>
      <c r="L16" s="1388"/>
    </row>
  </sheetData>
  <mergeCells count="26">
    <mergeCell ref="G2:L2"/>
    <mergeCell ref="B12:J12"/>
    <mergeCell ref="K12:L12"/>
    <mergeCell ref="A3:L3"/>
    <mergeCell ref="I4:K4"/>
    <mergeCell ref="B8:J8"/>
    <mergeCell ref="K8:L8"/>
    <mergeCell ref="B9:J9"/>
    <mergeCell ref="K9:L9"/>
    <mergeCell ref="A5:L5"/>
    <mergeCell ref="A16:J16"/>
    <mergeCell ref="K16:L16"/>
    <mergeCell ref="K7:L7"/>
    <mergeCell ref="B7:J7"/>
    <mergeCell ref="K6:L6"/>
    <mergeCell ref="B6:J6"/>
    <mergeCell ref="B13:J13"/>
    <mergeCell ref="K13:L13"/>
    <mergeCell ref="B14:J14"/>
    <mergeCell ref="K14:L14"/>
    <mergeCell ref="B15:J15"/>
    <mergeCell ref="K15:L15"/>
    <mergeCell ref="B10:J10"/>
    <mergeCell ref="K10:L10"/>
    <mergeCell ref="B11:J11"/>
    <mergeCell ref="K11:L11"/>
  </mergeCells>
  <pageMargins left="0.7" right="0.7" top="0.75" bottom="0.75" header="0.3" footer="0.3"/>
  <pageSetup paperSize="256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36</vt:i4>
      </vt:variant>
      <vt:variant>
        <vt:lpstr>Névvel ellátott tartományok</vt:lpstr>
      </vt:variant>
      <vt:variant>
        <vt:i4>13</vt:i4>
      </vt:variant>
    </vt:vector>
  </HeadingPairs>
  <TitlesOfParts>
    <vt:vector size="49" baseType="lpstr">
      <vt:lpstr>1.1.b</vt:lpstr>
      <vt:lpstr>1.1.k</vt:lpstr>
      <vt:lpstr>1.2</vt:lpstr>
      <vt:lpstr>1.3</vt:lpstr>
      <vt:lpstr>1.4</vt:lpstr>
      <vt:lpstr>2.1.</vt:lpstr>
      <vt:lpstr>2.2.</vt:lpstr>
      <vt:lpstr>3.</vt:lpstr>
      <vt:lpstr>4.</vt:lpstr>
      <vt:lpstr>5.</vt:lpstr>
      <vt:lpstr>6.</vt:lpstr>
      <vt:lpstr>7.</vt:lpstr>
      <vt:lpstr>8.</vt:lpstr>
      <vt:lpstr>8.1.</vt:lpstr>
      <vt:lpstr>9.1</vt:lpstr>
      <vt:lpstr>9.2</vt:lpstr>
      <vt:lpstr>9.3</vt:lpstr>
      <vt:lpstr>9.4</vt:lpstr>
      <vt:lpstr>1. t</vt:lpstr>
      <vt:lpstr>2. t</vt:lpstr>
      <vt:lpstr>3. t</vt:lpstr>
      <vt:lpstr>4.t </vt:lpstr>
      <vt:lpstr>5.t</vt:lpstr>
      <vt:lpstr>6.t</vt:lpstr>
      <vt:lpstr>7.t</vt:lpstr>
      <vt:lpstr>8.t</vt:lpstr>
      <vt:lpstr>9.t</vt:lpstr>
      <vt:lpstr>10.t</vt:lpstr>
      <vt:lpstr>11.t</vt:lpstr>
      <vt:lpstr>11.1t</vt:lpstr>
      <vt:lpstr>11.2.t</vt:lpstr>
      <vt:lpstr>12. t.</vt:lpstr>
      <vt:lpstr>12.1.t</vt:lpstr>
      <vt:lpstr>13.t</vt:lpstr>
      <vt:lpstr>14.t</vt:lpstr>
      <vt:lpstr>Munka1</vt:lpstr>
      <vt:lpstr>'11.2.t'!_GoBack</vt:lpstr>
      <vt:lpstr>'11.2.t'!_Hlk534307223</vt:lpstr>
      <vt:lpstr>'1.1.b'!Nyomtatási_terület</vt:lpstr>
      <vt:lpstr>'1.1.k'!Nyomtatási_terület</vt:lpstr>
      <vt:lpstr>'2.1.'!Nyomtatási_terület</vt:lpstr>
      <vt:lpstr>'3. t'!Nyomtatási_terület</vt:lpstr>
      <vt:lpstr>'4.t '!Nyomtatási_terület</vt:lpstr>
      <vt:lpstr>'6.'!Nyomtatási_terület</vt:lpstr>
      <vt:lpstr>'7.'!Nyomtatási_terület</vt:lpstr>
      <vt:lpstr>'9.1'!Nyomtatási_terület</vt:lpstr>
      <vt:lpstr>'9.2'!Nyomtatási_terület</vt:lpstr>
      <vt:lpstr>'9.3'!Nyomtatási_terület</vt:lpstr>
      <vt:lpstr>'9.4'!Nyomtatási_terület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Rujder Zoltánné</dc:creator>
  <cp:lastModifiedBy>Kásler Anikó</cp:lastModifiedBy>
  <cp:lastPrinted>2019-05-29T07:05:21Z</cp:lastPrinted>
  <dcterms:created xsi:type="dcterms:W3CDTF">2014-01-26T09:25:05Z</dcterms:created>
  <dcterms:modified xsi:type="dcterms:W3CDTF">2019-05-31T10:26:27Z</dcterms:modified>
</cp:coreProperties>
</file>