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190" tabRatio="816" firstSheet="3" activeTab="16"/>
  </bookViews>
  <sheets>
    <sheet name="címrendes bevétel" sheetId="1" r:id="rId1"/>
    <sheet name="Önk.bevétel" sheetId="2" r:id="rId2"/>
    <sheet name="Hivatal bevétel" sheetId="3" r:id="rId3"/>
    <sheet name="címrendes kiadás" sheetId="4" r:id="rId4"/>
    <sheet name="Önk.kiadás" sheetId="5" r:id="rId5"/>
    <sheet name="Hivatal kiadás" sheetId="6" r:id="rId6"/>
    <sheet name="hitel 3.sz." sheetId="7" r:id="rId7"/>
    <sheet name="4.sz.mell." sheetId="8" r:id="rId8"/>
    <sheet name="5.mell." sheetId="9" r:id="rId9"/>
    <sheet name="6.mell." sheetId="10" r:id="rId10"/>
    <sheet name="7.mell." sheetId="11" r:id="rId11"/>
    <sheet name="9.m." sheetId="12" r:id="rId12"/>
    <sheet name="10.mell " sheetId="13" r:id="rId13"/>
    <sheet name="11a melléklet" sheetId="14" r:id="rId14"/>
    <sheet name="11b melléklet" sheetId="15" r:id="rId15"/>
    <sheet name="12.mell." sheetId="16" r:id="rId16"/>
    <sheet name="13.mell." sheetId="17" r:id="rId17"/>
  </sheets>
  <definedNames>
    <definedName name="_xlnm.Print_Titles" localSheetId="0">'címrendes bevétel'!$5:$10</definedName>
    <definedName name="_xlnm.Print_Titles" localSheetId="2">'Hivatal bevétel'!$8:$8</definedName>
    <definedName name="_xlnm.Print_Titles" localSheetId="5">'Hivatal kiadás'!$8:$8</definedName>
    <definedName name="_xlnm.Print_Titles" localSheetId="4">'Önk.kiadás'!$7:$8</definedName>
    <definedName name="_xlnm.Print_Area" localSheetId="12">'10.mell '!$A$1:$K$45</definedName>
    <definedName name="_xlnm.Print_Area" localSheetId="14">'11b melléklet'!$A$1:$D$34</definedName>
    <definedName name="_xlnm.Print_Area" localSheetId="7">'4.sz.mell.'!$A$1:$R$49</definedName>
    <definedName name="_xlnm.Print_Area" localSheetId="8">'5.mell.'!$A$1:$M$88</definedName>
    <definedName name="_xlnm.Print_Area" localSheetId="9">'6.mell.'!$A$1:$J$90</definedName>
    <definedName name="_xlnm.Print_Area" localSheetId="10">'7.mell.'!$A$1:$N$45</definedName>
    <definedName name="_xlnm.Print_Area" localSheetId="0">'címrendes bevétel'!$A$1:$T$220</definedName>
    <definedName name="_xlnm.Print_Area" localSheetId="3">'címrendes kiadás'!$A$1:$T$167</definedName>
    <definedName name="_xlnm.Print_Area" localSheetId="6">'hitel 3.sz.'!$A$1:$P$40</definedName>
    <definedName name="_xlnm.Print_Area" localSheetId="2">'Hivatal bevétel'!$A$1:$I$19</definedName>
    <definedName name="_xlnm.Print_Area" localSheetId="5">'Hivatal kiadás'!$A$1:$J$17</definedName>
    <definedName name="_xlnm.Print_Area" localSheetId="1">'Önk.bevétel'!$A$1:$I$56</definedName>
    <definedName name="_xlnm.Print_Area" localSheetId="4">'Önk.kiadás'!$A$1:$J$89</definedName>
  </definedNames>
  <calcPr fullCalcOnLoad="1"/>
</workbook>
</file>

<file path=xl/sharedStrings.xml><?xml version="1.0" encoding="utf-8"?>
<sst xmlns="http://schemas.openxmlformats.org/spreadsheetml/2006/main" count="2467" uniqueCount="852">
  <si>
    <t xml:space="preserve">               469/2015.(X.22.) 1960/C/8, 1960/B/6 hrsz. (Deák u. 16.) vételi ajánlat</t>
  </si>
  <si>
    <t xml:space="preserve">               507/2015.(XI.19.) 2014-2020 pályázati ciklusra tervek, tanulmányok előkészítésére elkülönített összeg</t>
  </si>
  <si>
    <t xml:space="preserve">               512/2015.(XI.19.) Vajda Péter Gimnázium iskolaudvar térkőburkolathoz támogatás</t>
  </si>
  <si>
    <t xml:space="preserve">               515/2015.(XI.19.) 3579/6 hrsz-ú ingatlanra vételi ajánlat</t>
  </si>
  <si>
    <t>Egyéb elvonások befizetések</t>
  </si>
  <si>
    <t>K502</t>
  </si>
  <si>
    <t>Kamatkiadások-Felhalmozási</t>
  </si>
  <si>
    <t>Egyéb dologi kiadások</t>
  </si>
  <si>
    <t>Közhat.bev.Igazgatási szolg.</t>
  </si>
  <si>
    <t>Műk.c.tám.ÁHT-on kívülre (Műk.célú pe.átadás)</t>
  </si>
  <si>
    <t>Ellátottak pénzbeli juttatásai(Társ.szoc.pol.tám)</t>
  </si>
  <si>
    <t>Személyi juttatások (Bér)</t>
  </si>
  <si>
    <t>Műk.c.tám.ÁHT-on belülre (Tám.ért.műk.pe.átadás)</t>
  </si>
  <si>
    <t>Felh.hitel törlesztése (Finanszírozás)</t>
  </si>
  <si>
    <t>Egyéb felhalmozási célú kiadás (Felhalm.c.pe.átad)</t>
  </si>
  <si>
    <t>Egy.műk.c.tám.bev.ÁHT belülről(Tám.ért.műk.bev)</t>
  </si>
  <si>
    <t>Felh.c.tám.bev.ÁTH belülről(Tám.értékű felh.bev)</t>
  </si>
  <si>
    <t>Felhalmozási bevételek (Felhalmozási és tj)</t>
  </si>
  <si>
    <t>Felh.c.visszatér.tám.kölcs.(Kölcsönök visszatér)</t>
  </si>
  <si>
    <t>I.</t>
  </si>
  <si>
    <t>1.1.</t>
  </si>
  <si>
    <t>II.</t>
  </si>
  <si>
    <t>III.</t>
  </si>
  <si>
    <t>IV.</t>
  </si>
  <si>
    <t>V.</t>
  </si>
  <si>
    <t>VI.</t>
  </si>
  <si>
    <t>VII.</t>
  </si>
  <si>
    <t>VIII.</t>
  </si>
  <si>
    <t>1.2.</t>
  </si>
  <si>
    <t>1.3.</t>
  </si>
  <si>
    <t>1.4.</t>
  </si>
  <si>
    <t>1.5.</t>
  </si>
  <si>
    <t>2.1.</t>
  </si>
  <si>
    <t>2.2.</t>
  </si>
  <si>
    <t>2.3.</t>
  </si>
  <si>
    <t>2.4.</t>
  </si>
  <si>
    <t>3.1.</t>
  </si>
  <si>
    <t>3.4.</t>
  </si>
  <si>
    <t>1.1.1.</t>
  </si>
  <si>
    <t>1.1.2.</t>
  </si>
  <si>
    <t>1.1.4.</t>
  </si>
  <si>
    <t>1.2.3.</t>
  </si>
  <si>
    <t>Tárgyévi költségvetési bevételek jogcímcsoportonként</t>
  </si>
  <si>
    <t>Működési célú támogatások ÁHT-on belülről összesen</t>
  </si>
  <si>
    <t>Felhalmozási célú támogatások ÁHT-on belülről összesen</t>
  </si>
  <si>
    <t>Tárgyévi finanszirozási bevételek</t>
  </si>
  <si>
    <t>1.3.1.</t>
  </si>
  <si>
    <t>1.3.2.</t>
  </si>
  <si>
    <t>1.5.2.</t>
  </si>
  <si>
    <t>Munkaügyi Központ támogatás</t>
  </si>
  <si>
    <t>Informatikai fejlesztés/egyéb eszközbeszerzés</t>
  </si>
  <si>
    <t>1.5.3.</t>
  </si>
  <si>
    <t>1.5.4.</t>
  </si>
  <si>
    <t>1.5.1.</t>
  </si>
  <si>
    <t>2.4.1.</t>
  </si>
  <si>
    <t>2.4.2.</t>
  </si>
  <si>
    <t>1.1.3.</t>
  </si>
  <si>
    <t>3.2.</t>
  </si>
  <si>
    <t>3.3.</t>
  </si>
  <si>
    <t>Kisértékű tárgyi eszköz vásárlás</t>
  </si>
  <si>
    <t xml:space="preserve">   Lakossági közműfejlesztés támogatás</t>
  </si>
  <si>
    <t>KIADÁSOK MINDÖSSZESEN</t>
  </si>
  <si>
    <t>BEVÉTELEK MINDÖSSZESEN</t>
  </si>
  <si>
    <t>Finanszirozási kiadások mindösszesen</t>
  </si>
  <si>
    <t>Tárgyévi finanszírozási bevételek mindösszesen</t>
  </si>
  <si>
    <t xml:space="preserve">        Önkormányzatok működési támogatásai</t>
  </si>
  <si>
    <t xml:space="preserve">        Egyéb működési c. támogatások bevételei áht-on belülről</t>
  </si>
  <si>
    <t xml:space="preserve">B2 </t>
  </si>
  <si>
    <t>Bevételek összesen</t>
  </si>
  <si>
    <t xml:space="preserve">Működési kiadások </t>
  </si>
  <si>
    <t xml:space="preserve">      Kamatkiadások-Felhalmozási</t>
  </si>
  <si>
    <t xml:space="preserve">      Egyéb dologi kiadások</t>
  </si>
  <si>
    <t xml:space="preserve">K3 </t>
  </si>
  <si>
    <t xml:space="preserve">      Egyéb elvonások befizetések</t>
  </si>
  <si>
    <t xml:space="preserve">      Egyéb működési célú támogatások áht-on belülre</t>
  </si>
  <si>
    <t xml:space="preserve">      Egyéb működési célú támogatások áht-on kívülre</t>
  </si>
  <si>
    <t xml:space="preserve">      Működési célú tartalék</t>
  </si>
  <si>
    <t xml:space="preserve">Felhalmozási kiadások </t>
  </si>
  <si>
    <t xml:space="preserve">     Fejlesztési célú tartalék</t>
  </si>
  <si>
    <t xml:space="preserve">     Beruházások</t>
  </si>
  <si>
    <t xml:space="preserve">     Felújítások</t>
  </si>
  <si>
    <t xml:space="preserve">     Egyéb felhalmozási célú kiadások</t>
  </si>
  <si>
    <t>Felhalmozási kiadások mindösszesen</t>
  </si>
  <si>
    <t xml:space="preserve">     Felhalmozási hitel törlesztése</t>
  </si>
  <si>
    <t>Hitelek, kölcsönök, értékpapírok összesen</t>
  </si>
  <si>
    <t>Egyéb működési célú kiadások összesen</t>
  </si>
  <si>
    <t>Egyéb működési célú támogatások bevételei ÁHT-on belülről</t>
  </si>
  <si>
    <t>Egyéb működési c. támogatások bevételei ÁHT-on belülről</t>
  </si>
  <si>
    <t>Egyéb felh.c.támogatások bevételei ÁHT-on belülről</t>
  </si>
  <si>
    <t>Felh.c.visszatérítendő tám,kölcs.visszatér.ÁHT-on kív.</t>
  </si>
  <si>
    <t>Egyéb működési célú támogatások ÁHT-on belülre</t>
  </si>
  <si>
    <t>Egyéb működési célú támogatások ÁHT-on kívülre</t>
  </si>
  <si>
    <t>Egyéb felhalm.célú tám.ÁHT-on belülre</t>
  </si>
  <si>
    <t>Egyéb felhalm.célú tám.ÁHT-on kívülre</t>
  </si>
  <si>
    <t>adatok Ft-ban</t>
  </si>
  <si>
    <t>Múzeum Ruzicskay közgyüjtemény működési kiadásai</t>
  </si>
  <si>
    <t>52/2014 Szarvasi Futball Club támogatása</t>
  </si>
  <si>
    <t>Tessedik Sámuel Múzeum és Szárazmalom, Városi Könyvtár összesen</t>
  </si>
  <si>
    <t>B21</t>
  </si>
  <si>
    <t>B64</t>
  </si>
  <si>
    <t>1.5.5.</t>
  </si>
  <si>
    <t>K508</t>
  </si>
  <si>
    <t>Működési célú átvett pénzeszköz</t>
  </si>
  <si>
    <t xml:space="preserve">Bérlakás építési számla egyenlege </t>
  </si>
  <si>
    <t>Működési célú átvetett pénzeszközök</t>
  </si>
  <si>
    <t>Finanszírozási bevételek (hitel)</t>
  </si>
  <si>
    <t>Működési célú visszatérítendő támogatások ÁTH-on kívülre</t>
  </si>
  <si>
    <t>Működési célú átvett pénzesz.</t>
  </si>
  <si>
    <t>Személyi juttatások</t>
  </si>
  <si>
    <t>Munkaadókat terh.befiz.köt.</t>
  </si>
  <si>
    <t>Adó,kamat,pénzf.terh.ktg.,tagdijak,stb.</t>
  </si>
  <si>
    <t>Biztositási dijak</t>
  </si>
  <si>
    <t>Egyéb bevételek</t>
  </si>
  <si>
    <t>Többc. Társ. Körös-szögi Hulladékgazd. Nonprofit Kft.</t>
  </si>
  <si>
    <t>Többc. Társ. Szociális intézmény</t>
  </si>
  <si>
    <t>maradvány</t>
  </si>
  <si>
    <t>Egységes területalapú támogatás 2015. év</t>
  </si>
  <si>
    <t xml:space="preserve">             - Önkormányzati bérlakások bevételei</t>
  </si>
  <si>
    <t>Várható állami támogatások bevételei</t>
  </si>
  <si>
    <t>Körösök Völgye Vidékfejlesztési Egyesület előfinanszírozás visszatérülése</t>
  </si>
  <si>
    <t>Működési célú visszatérítendő támogatások (Körösök Völgye Vidékfejl.Egy.)</t>
  </si>
  <si>
    <t>Közfoglalkoztatás dologi kiadások</t>
  </si>
  <si>
    <t>1.2.1.</t>
  </si>
  <si>
    <t>1.2.2.</t>
  </si>
  <si>
    <t>1.2.4.</t>
  </si>
  <si>
    <t>Felhalmozási célú visszatérítendő támogatások ÁHT-on belülről</t>
  </si>
  <si>
    <t>B23</t>
  </si>
  <si>
    <t>OTP Nyrt. Termál hitel</t>
  </si>
  <si>
    <t>Intézmények fenntartási kiadása (Főtéri iskola, int. igények támogatása)</t>
  </si>
  <si>
    <t>FIABCI pályázat nevezési díja (Város rehab. 5.000 euro)</t>
  </si>
  <si>
    <t>Felh.célú visszat. Tám. ÁHT-on belül</t>
  </si>
  <si>
    <t xml:space="preserve">Polgárőrség támogatása </t>
  </si>
  <si>
    <t>Szarvasi Család- és Gyermekjóléti Központ összesen</t>
  </si>
  <si>
    <t>Szarvasi Család és Gyermekjóléti Központ összesen</t>
  </si>
  <si>
    <t>Felhalmozási c. visszatérítendő tám. visszat. ÁHT-on belülről</t>
  </si>
  <si>
    <t>Felhalmozási c. visszatérítendő tám. visszatérülése ÁHT-on belülről</t>
  </si>
  <si>
    <t>Szarvas Város Önkormányzatának 2016. évi működési, felhalmozási és finanszírozási célú bevételeinek és kiadásainak mérlege</t>
  </si>
  <si>
    <t>Kv.felhalmozási bevételek</t>
  </si>
  <si>
    <t>Kv.felhalmozási kiadások</t>
  </si>
  <si>
    <t>Felhalmozási finanszírozási bevételek</t>
  </si>
  <si>
    <t>Felhalmozási finanszírozási kiadások</t>
  </si>
  <si>
    <t>Müködési, felhalmozási és finanszírozási célú bevételek és kiadások alakulása államigazgatási, kötelező-, önként vállalt feladatok szerinti bontásban 2016. évben</t>
  </si>
  <si>
    <t>15. Egyenleg (6-14)</t>
  </si>
  <si>
    <t>Rákóczi Szövetség támogatása</t>
  </si>
  <si>
    <t>Gál Ferenc Főiskola megvilágítása</t>
  </si>
  <si>
    <t>Polgármesteri Hivatal Béke u .1. megvilágítása</t>
  </si>
  <si>
    <t>Polgármesteri Hivatal kapunyitó és beléptető rendszer</t>
  </si>
  <si>
    <t>Art Mozi fejlesztés</t>
  </si>
  <si>
    <t>B4+B6</t>
  </si>
  <si>
    <t>B16+B14+B813</t>
  </si>
  <si>
    <t xml:space="preserve">               436/2015.(IX.24.) Állomás u. 1. megvásárlása (8.000.000 Ft megvásárláskor, 1.300.000 Ft birtokbaadáskor 2016.03.31.)</t>
  </si>
  <si>
    <t xml:space="preserve">               53/2016.(II.18.) Sportfejlesztési Alap</t>
  </si>
  <si>
    <t xml:space="preserve">               58/2016.(II.18.) díjak, kitüntetettek könyv szerkesztése, kiadása (Tatai László)</t>
  </si>
  <si>
    <t xml:space="preserve">               62/2016.(II.18.) Szentesi út 1. szakasz közvilágítási hálózat tervezés és kivitelezés (Elektroglob Kft.)</t>
  </si>
  <si>
    <t xml:space="preserve">               63/2016.(II.18.) Szentesi út 2. szakasz közvilágítási hálózat tervezés és kivitelezés (Elektroglob Kft.)</t>
  </si>
  <si>
    <t xml:space="preserve">               64/2016.(II.18.) közvilágítási lámpatestek felszerelése (Elektroglob Kft.)</t>
  </si>
  <si>
    <t xml:space="preserve">               76/2016.(II.18.) NKA pályázat Szárazmalom állagmegóvása önerő</t>
  </si>
  <si>
    <t>7 melléklet a 7/2016.(III.18.) önkormányzati rendelethez</t>
  </si>
  <si>
    <r>
      <t>1</t>
    </r>
    <r>
      <rPr>
        <b/>
        <sz val="8"/>
        <rFont val="Arial CE"/>
        <family val="0"/>
      </rPr>
      <t>módosította a 14/2016.(VI.24.) sz. rendelet - rendelkezéseit a 2016. évi költségvetési évre kell alkalmazi</t>
    </r>
  </si>
  <si>
    <t xml:space="preserve">               76/2016.(II.18.) NKA pályázat Szárazmalom állagmegóvása műszaki dokumentáció</t>
  </si>
  <si>
    <t xml:space="preserve">               80/2016.(II.18.) TOP  "Társ. és körny. szemp. fenntart. turizm" Petőfi út-Víziszínház-Kacsa tó-Tröt. Mo. fejl. MT, pály. anyag (Aditus Kft.)</t>
  </si>
  <si>
    <t>Tartalék összesen 2016.03.31.</t>
  </si>
  <si>
    <t>KEOP-4.2.0/B Termál projekt EU önerő támogatás</t>
  </si>
  <si>
    <r>
      <t>Kistérségi/Család- és Gy.Központ feladat pályázati támogatás (</t>
    </r>
    <r>
      <rPr>
        <sz val="8"/>
        <rFont val="Arial CE"/>
        <family val="2"/>
      </rPr>
      <t>gyerekház működés)</t>
    </r>
  </si>
  <si>
    <t>Lengyel Palota tetőszerkezet átvizs. szakvélemény</t>
  </si>
  <si>
    <t>Mód. Ei. III.31.</t>
  </si>
  <si>
    <t>Mód. ei. III.31.</t>
  </si>
  <si>
    <t>N</t>
  </si>
  <si>
    <t>Összesen Mód.ei. VI.30.</t>
  </si>
  <si>
    <t>Összesen mód.ei. VI.30.</t>
  </si>
  <si>
    <t>Összesen mód.ei. VI. 30.</t>
  </si>
  <si>
    <t>Szúnyoggyérítés Gyomae. Önk-tól</t>
  </si>
  <si>
    <t>Mobilitási hét támogatása</t>
  </si>
  <si>
    <t>Bursa ösztöndíj támogatás</t>
  </si>
  <si>
    <t>Zöldítés támogatása</t>
  </si>
  <si>
    <t>Kistérség 2015. évi jogosulatlanul igénybe vett áll.tám. visszautalása</t>
  </si>
  <si>
    <t>Történelmi Emlékút Alapítvány visszatérítése</t>
  </si>
  <si>
    <t>Pályázati/egyéb támogatások megelőlegezésének visszatérülése</t>
  </si>
  <si>
    <t>közfoglalkoztatás személyi juttatása</t>
  </si>
  <si>
    <t>közfoglalkoztatás járulékok</t>
  </si>
  <si>
    <t>TOP-4.1.1-15 "Egészségügyi alapellátás infrastr.fejlesztés"</t>
  </si>
  <si>
    <t>TOP-5.2.1-15 "A társadalmi együttm. erősítését szolg. helyi szintű megalap.pr."</t>
  </si>
  <si>
    <t>TOP-2.1.3-15 "Belterületi belvízrendezés VII. ütem"</t>
  </si>
  <si>
    <t>TOP-1.1.3-15 "Helyi gazdaságfejlesztés"</t>
  </si>
  <si>
    <t>TOP-1.4.1-15 "A fogl. és életmin. jav. családb. munkabaállást segítő inf.fejl"</t>
  </si>
  <si>
    <t>KAB-KEF pályázat</t>
  </si>
  <si>
    <t>K5021</t>
  </si>
  <si>
    <t>Többc. Társ. Gyerekház 2015. évi pályázat</t>
  </si>
  <si>
    <t>Többc. Társ. Tanyafelj. Pályázat pe. Átadás</t>
  </si>
  <si>
    <t>Többc. Társ. KEOP-1.1.1/2F műsz.leírás mód. Önerő</t>
  </si>
  <si>
    <t>Gyomaendrőd V. Önkormányzata szúnyoggyérítés pályázati hozzájárulás</t>
  </si>
  <si>
    <t>Működési célú visszatérítendő támogatások (Történelmi Emlékút Alapítvány)</t>
  </si>
  <si>
    <t>Víz-Hal-Ember Közh. Alapítvány támogatása</t>
  </si>
  <si>
    <t>Működési tartalék eredeti előirányzata: 2016.03.31.</t>
  </si>
  <si>
    <t>II. negyedévi rendeletmódosítás</t>
  </si>
  <si>
    <t>Ruzicskay Alapítvány pénzkészlet</t>
  </si>
  <si>
    <t>2016. évi állami támogatás előlege</t>
  </si>
  <si>
    <t>Intézményi működési tartalék</t>
  </si>
  <si>
    <t>Közmunka előleg 2016. évre</t>
  </si>
  <si>
    <t>Intézményi működési tartalék (közmunka bérkiadásokra)</t>
  </si>
  <si>
    <t>Közmunka előleg 2017. évre</t>
  </si>
  <si>
    <t>Intézményi működési tartalék (Hivatal maradványából int.fin. vissza)</t>
  </si>
  <si>
    <t>Intézményi működési tartalék (Óvoda maradványából int.fin. vissza)</t>
  </si>
  <si>
    <t>Intézményi működési tartalék (Múzeum maradványából int.fin. vissza)</t>
  </si>
  <si>
    <t>Szabad működési tartalék 2016.06.30.:</t>
  </si>
  <si>
    <t>Kötelezettséggel terhelt működési tartalék 2016.06.30.</t>
  </si>
  <si>
    <t>TOP-3.1.1-15 "Fenntartható települési közlekedésfejlesztés"</t>
  </si>
  <si>
    <t>TOP-3.1.1-15 "Fenntartható települési közl.fejl." (Kacsa-tó)</t>
  </si>
  <si>
    <t>TOP-3.1.1-15 "Fenntartható települési közl.fejl." (Fahíd-komp)</t>
  </si>
  <si>
    <t>Közvilágítási lámpatestek</t>
  </si>
  <si>
    <t>Ingatlan vásárlás (Melich u. 2.A.II.7)</t>
  </si>
  <si>
    <t>KOMÉP törzstőke emelés</t>
  </si>
  <si>
    <t>K66</t>
  </si>
  <si>
    <t>Kossuth u. 56-58. ingatlan felújítás</t>
  </si>
  <si>
    <t>TOP-4.2.1-15 "Szociális alapszolg. Infrastrukrúra bővítés, feljesztés" (Csal.segít.)</t>
  </si>
  <si>
    <t>TOP-4.2.1-15 "Szoc. alszolg. Inf. bővítés, fejl." (Csal.segít.)</t>
  </si>
  <si>
    <t>TOP-1.2.1-15 "Turisztikai fejlesztés"</t>
  </si>
  <si>
    <t>3 melléklet a 3/2016.(II.19.) önkormányzati rendelethez</t>
  </si>
  <si>
    <t xml:space="preserve">Szarvas Város Önkormányzata 2016. évi hitelállományának, adósságot keletkeztető ügyleteiből adódó kötelezettségeinek alakulása </t>
  </si>
  <si>
    <t>Önkormányzat hitelállománya</t>
  </si>
  <si>
    <t>2020. év</t>
  </si>
  <si>
    <t>2021. év</t>
  </si>
  <si>
    <t>2022. év</t>
  </si>
  <si>
    <t>2023. év</t>
  </si>
  <si>
    <t>2024. év</t>
  </si>
  <si>
    <t>Hitel megnevezése</t>
  </si>
  <si>
    <t>nyitó</t>
  </si>
  <si>
    <t>felvét</t>
  </si>
  <si>
    <t xml:space="preserve">törlesztés </t>
  </si>
  <si>
    <t>záró</t>
  </si>
  <si>
    <t>OTP Nyrt. Városrehabilitáció kölcsön</t>
  </si>
  <si>
    <t>OTP Nyrt. Termál projekt kölcsön</t>
  </si>
  <si>
    <t>Hitel  összesen</t>
  </si>
  <si>
    <t>2016. évi kamatfizetés</t>
  </si>
  <si>
    <t>Tájékoztatásul a devizás kötelezettségek 2013.06.30-i állományáról eFt-ban (295,6 Ft/Euro, állomány 2 666 879,8 EUR)</t>
  </si>
  <si>
    <t>Kötvénykibocsátás 2007.</t>
  </si>
  <si>
    <t>Tájékoztatásul a devizás kötelezettségek 2013.09.30-i állományáról eFt-ban (305,08 Ft/Euro, állomány 2 370 322,77 EUR)</t>
  </si>
  <si>
    <t>Önkormányzati kezességvállalás és lízing</t>
  </si>
  <si>
    <t>KOMÉP Kft. Ravatalozó építésre felvett beruházási hitel kezességvállalása</t>
  </si>
  <si>
    <t>Önkormányzat adósságot keletkeztető ügyleteiből adódó kötelezettségeinek alakulása</t>
  </si>
  <si>
    <t>2025. év</t>
  </si>
  <si>
    <r>
      <t xml:space="preserve">Önkormányzat saját bevétele             </t>
    </r>
    <r>
      <rPr>
        <sz val="10"/>
        <rFont val="Arial CE"/>
        <family val="2"/>
      </rPr>
      <t>(353/2011.(XII.30.) Korm.rendelet 2.§)</t>
    </r>
  </si>
  <si>
    <t>Hiteltörlesztés</t>
  </si>
  <si>
    <t>Hitelkamat</t>
  </si>
  <si>
    <t>Kezesség</t>
  </si>
  <si>
    <t>Hitel, kamat, kezesség összesen</t>
  </si>
  <si>
    <t>Adósságszolgálat a saját bevétel arányában</t>
  </si>
  <si>
    <r>
      <t>Önkormányzat saját bevétele 50%-a</t>
    </r>
    <r>
      <rPr>
        <b/>
        <sz val="10"/>
        <rFont val="Arial CE"/>
        <family val="2"/>
      </rPr>
      <t xml:space="preserve">      </t>
    </r>
    <r>
      <rPr>
        <sz val="10"/>
        <rFont val="Arial CE"/>
        <family val="2"/>
      </rPr>
      <t>(2011.évi CXCIV.törvény 10. § (5))</t>
    </r>
  </si>
  <si>
    <t xml:space="preserve">Szarvas Város Önkormányzatának 2016. évi létszámadatai (fő)   </t>
  </si>
  <si>
    <t>eredeti ei.</t>
  </si>
  <si>
    <t>változás</t>
  </si>
  <si>
    <t>Államigazgatási feladatok</t>
  </si>
  <si>
    <t>Önkormányzati feladatok</t>
  </si>
  <si>
    <t>Nem kötelező</t>
  </si>
  <si>
    <t>Szarvas Város Önkormányzata</t>
  </si>
  <si>
    <t>Polgármester, alpolgármester</t>
  </si>
  <si>
    <t>Bizottsági tag</t>
  </si>
  <si>
    <t>Képviselő</t>
  </si>
  <si>
    <t>Köztisztviselő</t>
  </si>
  <si>
    <t>Szakmai (mezőőr)</t>
  </si>
  <si>
    <t>MT (roma nők pályázat)</t>
  </si>
  <si>
    <t>Közfoglalkoztatás</t>
  </si>
  <si>
    <t>Szarvasi Polgármesteri Hivatal</t>
  </si>
  <si>
    <t>Köztisztviselők</t>
  </si>
  <si>
    <t>Ügyviteli dolgozók</t>
  </si>
  <si>
    <t>Fizikai dolgozók</t>
  </si>
  <si>
    <t>Munkaügyi Központ által támogatott</t>
  </si>
  <si>
    <t>Óvodapedagógus</t>
  </si>
  <si>
    <t xml:space="preserve">Óvodapedagógust segítő </t>
  </si>
  <si>
    <t>Technikai</t>
  </si>
  <si>
    <t>Bölcsőde szakmai</t>
  </si>
  <si>
    <t>Bölcsőde technikai</t>
  </si>
  <si>
    <t>Szakmai (múzeum)</t>
  </si>
  <si>
    <t>Szakmai (könyvtár)</t>
  </si>
  <si>
    <t>Közfoglalkoztatottak</t>
  </si>
  <si>
    <t>Szakmai</t>
  </si>
  <si>
    <t>Szakmai (Gyerekház) MT</t>
  </si>
  <si>
    <t>Szakmai (Gyerekház) közalkalmazott</t>
  </si>
  <si>
    <t>Szarvas Város Önkormányzata összesen:</t>
  </si>
  <si>
    <t>12 melléklet a 3/2016.(II.19.) önkormányzati rendelethez</t>
  </si>
  <si>
    <t>Európai Uniós támogatással megvalósuló projektek 2016. évben</t>
  </si>
  <si>
    <t>KT határozat száma</t>
  </si>
  <si>
    <t>Tárgy</t>
  </si>
  <si>
    <t>Teljes költségvetés (eFt)</t>
  </si>
  <si>
    <t>Teljes saját forrás (eFt)</t>
  </si>
  <si>
    <t>2016. évi saját forrás</t>
  </si>
  <si>
    <t>2016. évi saját forrás kiegészítés (BM Önerő Alap)</t>
  </si>
  <si>
    <t>NFM EU Önerő Alap2016</t>
  </si>
  <si>
    <t>2016. évi támogatás</t>
  </si>
  <si>
    <t>Összes forrás 2016</t>
  </si>
  <si>
    <t>13 melléklet a 3/2016.(II.19.) önkormányzati rendelethez</t>
  </si>
  <si>
    <t>Kimutatás a közvetett támogatásokról</t>
  </si>
  <si>
    <t>Adónem</t>
  </si>
  <si>
    <t>Az önkormányzat rendeletében foglalt       kedvezmény, mentesség</t>
  </si>
  <si>
    <t>2016. évi      kedvezmény, mentesség várható összege</t>
  </si>
  <si>
    <t xml:space="preserve">A </t>
  </si>
  <si>
    <t>Építményadó 41/2009. (XII. 18.)</t>
  </si>
  <si>
    <t>65. évét betöltött egyedülálló</t>
  </si>
  <si>
    <t>Helyi iparűzési adó 39/2009. (XII. 18.)</t>
  </si>
  <si>
    <t>2,5 mFt adóalapot meg nem haladó vállalkozások</t>
  </si>
  <si>
    <t>Idegenforgalmi adó 40/2009. (XII.18.)</t>
  </si>
  <si>
    <t>70. életévét betöltött magánszemélyek</t>
  </si>
  <si>
    <t xml:space="preserve">Lakások és helyiségek bérletére szolgáló 1/2004.(I.23.) rendelet </t>
  </si>
  <si>
    <t>lakbér kedvezmény</t>
  </si>
  <si>
    <t>Támogatás összesen</t>
  </si>
  <si>
    <t>Bethlen G. idősek átm. Otthona II. ütem előkészítése</t>
  </si>
  <si>
    <t>Felhalm. célú visszatér. tám. ÁHT-on kívülre</t>
  </si>
  <si>
    <t>2.4.3.</t>
  </si>
  <si>
    <t>K86</t>
  </si>
  <si>
    <t xml:space="preserve">    Cervinus Körös holtág fahíd-szökőkút</t>
  </si>
  <si>
    <t>ÁHT-on belüli megelőlegezések visszafizetése</t>
  </si>
  <si>
    <t>2016. évi 00. havi állami támogatás megelőlegezése</t>
  </si>
  <si>
    <t>K914</t>
  </si>
  <si>
    <t>ÁHT-on elüli megelőlegezések vissz.</t>
  </si>
  <si>
    <t xml:space="preserve">     ÁHT-on belüli megelőlegezések visszafizetése</t>
  </si>
  <si>
    <t>II. negyedévi rendeletmódosítás:</t>
  </si>
  <si>
    <t>2015. évi maradványból:</t>
  </si>
  <si>
    <t>Vízmű vagyon karbantartása    (87.187 e Ft + 37.021 e Ft)</t>
  </si>
  <si>
    <t xml:space="preserve">                2012-2014. évi bérleti díj + ÁFA kompenzáció 111.508.000 Ft</t>
  </si>
  <si>
    <t xml:space="preserve">               235/2015. (V.21.) Alföldvíz Zrt., Szarvas, Szabadság u. 21 db szennyvízakna fedlap csere</t>
  </si>
  <si>
    <t xml:space="preserve">               141/2014 Szarvas, Kossuth u. 56-58. sz. ingatlan felújítása (tervek Építészeti és Mérnöki Műhely Kft.)</t>
  </si>
  <si>
    <t xml:space="preserve">               141/2014 Szarvas, Árpád u. 4. sz. ingatlan felújítása (tervek Építészeti és Mérnöki Műhely Kft.) (408/2015. (IX.24.) 1.524.000 Ft)</t>
  </si>
  <si>
    <t xml:space="preserve">               600/2014.(XI.20.) Húsüzem előtti jelzőlámpa átprogramozása és radarral való ellátása</t>
  </si>
  <si>
    <t xml:space="preserve">               643/2013.(XI.21.) Szarvasi Gyermekélelm.Nkft. "Az aktív turizm.feltét.jav.a Körösök völgyében" előfinansz. (felh. 801.800 Ft)</t>
  </si>
  <si>
    <t xml:space="preserve">               64/2015. (II.19.) napelempark előkészítése, megvalósíthatóság vizsgálata, hálózati csatl. Tervek (ZOVI SOLAR Kft.)</t>
  </si>
  <si>
    <t xml:space="preserve">               64/2015. (II.19.) napelempark előkészítése, kiviteli tervek elkészítése (ZOVI SOLAR Kft.)</t>
  </si>
  <si>
    <t xml:space="preserve">               64/2015. (II.19.) napelempark előkészítése, közbeszerzési és pályázati feladatok elvégzése (ZOVI SOLAR Kft.)</t>
  </si>
  <si>
    <t xml:space="preserve">               138/2015.(IV.14.) Kistérségi Szoc. és Gyerm.Intézmény tanyagondnoki körzet gépjárműcsere (ÁFA összeg biztosítása)</t>
  </si>
  <si>
    <t xml:space="preserve">               299/2015.(VI.18.) kerékpárforgalmi hálózati terv (Trenecon Kft.)</t>
  </si>
  <si>
    <t xml:space="preserve">               300/2015.(VI.18.) Petőfi u. - SZIE Campus Körös-holtág átfogó fejlesztése tanulány terv készítés (Építészeti Műhely Kft.)</t>
  </si>
  <si>
    <t xml:space="preserve">               301/2015.(VI.18.) Piac tömb átfogó fejlesztése tanulány terv készítés (Építészeti Műhely Kft.)</t>
  </si>
  <si>
    <t xml:space="preserve">               305/2015.(VI.18.) Helyi termékek Kossuth u. 52. sz. alatti boltja engedélyezési terv készítés (Építészeti Műhely Kft.) (Kifizetve 1.016.000 Ft)</t>
  </si>
  <si>
    <t xml:space="preserve">               381/2015. (VIII.27) bűzmérő eszköz </t>
  </si>
  <si>
    <t xml:space="preserve">               372/2015.(VIII.27.) napelemes pályázat előkészítő feladatok (Kapos-faktor Tanácsadó Kft.) (Fürdő II.)</t>
  </si>
  <si>
    <t xml:space="preserve">               372/2015.(VIII.27.) napelemes pályázat előkészítő feladatok (Kapos-faktor Tanácsadó Kft.) (Kossuth u. 66. óvoda)</t>
  </si>
  <si>
    <t xml:space="preserve">               372/2015.(VIII.27.) napelemes pályázat előkészítő feladatok (Kapos-faktor Tanácsadó Kft.) (Dózsa u. 24. óvoda)</t>
  </si>
  <si>
    <t xml:space="preserve">               372/2015.(VIII.27.) napelemes pályázat előkészítő feladatok (Kapos-faktor Tanácsadó Kft.) (Kossuth u. 19. bölcsőde)</t>
  </si>
  <si>
    <r>
      <t>1 melléklet a 14/2016.(VI.24.)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</si>
  <si>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</t>
    </r>
    <r>
      <rPr>
        <b/>
        <sz val="12"/>
        <rFont val="Arial CE"/>
        <family val="2"/>
      </rPr>
      <t>módosította a 14/2016.(VI.24.) sz. rendelet - rendelkezéseit a 2016. évi költségvetési évre kell alkalmazi</t>
    </r>
  </si>
  <si>
    <r>
      <t>1/a melléklet a 14/2016.(VI.24.)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</si>
  <si>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1/b melléklet a 14/2016.(VI.24.)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</si>
  <si>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2 melléklet a 14/2016.(VI.24.) önkormányzati rendelethez</t>
    </r>
    <r>
      <rPr>
        <b/>
        <u val="single"/>
        <vertAlign val="superscript"/>
        <sz val="12"/>
        <rFont val="Arial"/>
        <family val="2"/>
      </rPr>
      <t>1</t>
    </r>
  </si>
  <si>
    <r>
      <t>2/a melléklet a 14/2016.(VI.24.)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</si>
  <si>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2/b melléklet a 14/2016.(VI.24.)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</si>
  <si>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4 melléklet a 14/2016.(VI.24.) önkormányzati rendelethez</t>
    </r>
    <r>
      <rPr>
        <b/>
        <u val="single"/>
        <vertAlign val="superscript"/>
        <sz val="12"/>
        <rFont val="Arial CE"/>
        <family val="0"/>
      </rPr>
      <t>1</t>
    </r>
  </si>
  <si>
    <r>
      <t>5 melléklet a 14/2016.(VI.24.)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</si>
  <si>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6 melléklet a 14/2016.(VI.24.) önkormányzati rendelethez</t>
    </r>
    <r>
      <rPr>
        <b/>
        <u val="single"/>
        <vertAlign val="superscript"/>
        <sz val="11"/>
        <rFont val="Arial CE"/>
        <family val="0"/>
      </rPr>
      <t>1</t>
    </r>
  </si>
  <si>
    <r>
      <t>9 melléklet a 14/2016.(VI.24.) önkormányzati rendelethez</t>
    </r>
    <r>
      <rPr>
        <b/>
        <u val="single"/>
        <vertAlign val="superscript"/>
        <sz val="10"/>
        <rFont val="Arial CE"/>
        <family val="0"/>
      </rPr>
      <t>1</t>
    </r>
  </si>
  <si>
    <r>
      <t>10 melléklet a 14/2016.(VI.24.) önkormányzati rendelethez</t>
    </r>
    <r>
      <rPr>
        <b/>
        <u val="single"/>
        <vertAlign val="superscript"/>
        <sz val="10"/>
        <rFont val="Arial"/>
        <family val="2"/>
      </rPr>
      <t>1</t>
    </r>
  </si>
  <si>
    <r>
      <t>11/a melléklet a 14/2016.(VI.24.) önkormányzati rendelethez</t>
    </r>
    <r>
      <rPr>
        <b/>
        <u val="single"/>
        <vertAlign val="superscript"/>
        <sz val="10"/>
        <rFont val="Arial"/>
        <family val="2"/>
      </rPr>
      <t>1</t>
    </r>
  </si>
  <si>
    <r>
      <t>11/b melléklet a 14/2016.(VI.24.) önkormányzati rendelethez</t>
    </r>
    <r>
      <rPr>
        <b/>
        <u val="single"/>
        <vertAlign val="superscript"/>
        <sz val="12"/>
        <rFont val="Arial"/>
        <family val="2"/>
      </rPr>
      <t>1</t>
    </r>
  </si>
  <si>
    <t xml:space="preserve">               372/2015.(VIII.27.) napelemes pályázat előkészítő feladatok (Kapos-faktor Tanácsadó Kft.) (Gyermekélelmezési konyha Rákóczi u. 3.)</t>
  </si>
  <si>
    <t xml:space="preserve">               372/2015.(VIII.27.) napelemes pályázat előkészítő feladatok (Kapos-faktor Tanácsadó Kft.) (Víziszínház-Petőfi sportcsarnokon keresztül)</t>
  </si>
  <si>
    <t xml:space="preserve">               372/2015.(VIII.27.) napelemes pályázat előkészítő feladatok (Kapos-faktor Tanácsadó Kft.) (szennyvíztelep)</t>
  </si>
  <si>
    <t xml:space="preserve">               372/2015.(VIII.27.) napelemes pályázat előkészítő feladatok (Kapos-faktor Tanácsadó Kft.) (Vajda P. Gimnázium Kossuth u. 43.)</t>
  </si>
  <si>
    <t xml:space="preserve">               373/2015.(VIII.27.) Kacsató felújításához és rendezvénycsarnokához engedélyes terv (Építészeti és Mérnöki Műhely)</t>
  </si>
  <si>
    <t xml:space="preserve">               498/2015.(XI.19.) Városi sportcsarnok napelemes pályázatához tanulmányok készítése (Kapos-Faktor Kft.)</t>
  </si>
  <si>
    <t xml:space="preserve">               504/2015.(XI.19.) Arborétum-Mezőtúri út - Hármas-körösi komp kerékp.út fedvénytervének elk. (KÖVIMET)</t>
  </si>
  <si>
    <t xml:space="preserve">               505/2015.(XI.19.) Kacsató-Vaút út - Történelmi emlékút - Hármas-Körös gát - Mezőtúri út kerékpárút terv mód. (Megyeiné)</t>
  </si>
  <si>
    <t xml:space="preserve">               511/2015.(XI.19.) "Leromlott városi területek rehabilitációja" tervek, tanulmányok (Kapos-Faktor Tanácsadó Kft.)</t>
  </si>
  <si>
    <t xml:space="preserve">               561/2015.(XII.17.) Külterületi szennyvízhálózat megvalósítási tanulmányterv (Keviterv Akva Kft)</t>
  </si>
  <si>
    <t xml:space="preserve">               561/2015.(XII.17.) Külterületi szennyvízhálózat megvalósítási tanulmányterv (Keviterv Akva Kft) jogengedélyezés</t>
  </si>
  <si>
    <t xml:space="preserve">               562/2015.(XII.17.) "Szarvas Város belterületi belvízrendezés VII. ütem" terv felülvizsgálat (Kövimet Kft.)</t>
  </si>
  <si>
    <t xml:space="preserve">               444/2015. (X.22.) Sportkeret megemelése Futball Klub pályázati önerő (visszapótolva 2015. évi költségvetésből 3.000.000 Ft)</t>
  </si>
  <si>
    <t xml:space="preserve">  Kockázatkezelési tartalék szabad maradványa</t>
  </si>
  <si>
    <t xml:space="preserve">2073/A/1/2/3 hrsz. Társasházi ingatlanok kisajátítási eljárása </t>
  </si>
  <si>
    <t>736/2013 Szarvas, Szabadság u. 22. sz. alatti ingatlan vételára (LIKVID LEHET) KOMÉP hulladék likvid keret (2016.12.31-ig)</t>
  </si>
  <si>
    <t xml:space="preserve">  Vagyonkezelési számla szabad maradványa</t>
  </si>
  <si>
    <t>Uniós pályázatok szláit érintő kamatbevételek 2014.12.31.</t>
  </si>
  <si>
    <t>512/2013 Melis György szobor állításához önerő+nevezési díj (Operamúzeumra szánt pénz)</t>
  </si>
  <si>
    <t>515/2013 Múzeumnak felhalm.kiadásra átcsoportosítás</t>
  </si>
  <si>
    <t>Tartalék Múzeum pályázati kiadásaira</t>
  </si>
  <si>
    <t>Jegykiadó rendszer létrehozása 3 helyszínen</t>
  </si>
  <si>
    <t>Bútor vásárlása (40 db szék, 2 db asztal) (felhasználva 160/2015. IV.23.) hat. alapján 1.396.800 Ft</t>
  </si>
  <si>
    <t>Középhalmi nyugdíjas egyesület támogatás visszafizetés</t>
  </si>
  <si>
    <t>453/2014. "Körösök Vízitúra útvonalainak infrastrukturális fejlesztése" pály. kivitelezés többlet önereje</t>
  </si>
  <si>
    <t>2014-2015. évi területalapú támogatás</t>
  </si>
  <si>
    <t>II. negyedévi rendeletmódosítás további változások:</t>
  </si>
  <si>
    <t>Termál hitel lehívása</t>
  </si>
  <si>
    <t>Területalapú támogatás</t>
  </si>
  <si>
    <t>Zöldítési támogatás</t>
  </si>
  <si>
    <t>141/2014 Szarvas, Kossuth u. 56-58. sz. ingatlan felújítása (tervek Építészeti és Mérnöki Műhely Kft.)</t>
  </si>
  <si>
    <t>299/2015.(VI.18.) kerékpárforgalmi hálózati terv (Trenecon Kft.)</t>
  </si>
  <si>
    <t>300/2015.(VI.18.) Petőfi u. - SZIE Campus Körös-holtág átfogó fejlesztése tanulány terv készítés (Építészeti Műhely Kft.)</t>
  </si>
  <si>
    <t>373/2015.(VIII.27.) Kacsató felújításához és rendezvénycsarnokához engedélyes terv (Építészeti és Mérnöki Műhely)</t>
  </si>
  <si>
    <t>504/2015.(XI.19.) Arborétum-Mezőtúri út - Hármas-körösi komp kerékp.út fedvénytervének elk. (KÖVIMET)</t>
  </si>
  <si>
    <t>505/2015.(XI.19.) Kacsató-Vaút út - Történelmi emlékút - Hármas-Körös gát - Mezőtúri út kerékpárút terv mód. (Megyeiné)</t>
  </si>
  <si>
    <t>562/2015.(XII.17.) "Szarvas Város belterületi belvízrendezés VII. ütem" terv felülvizsgálat (Kövimet Kft.)</t>
  </si>
  <si>
    <t>59/2016.(II.18.) Kistérség (TP-1-2015/7823) "tanyafejlesztési program" önerő</t>
  </si>
  <si>
    <t>65/2016.(II.18.) közvilágítási lámpatestek létesítésének tervezése (Villterv-Pro Bt.)</t>
  </si>
  <si>
    <t>79/2016.(II.18.) TOP-3.1.1-15 "Fenntartható települési közlekedésfejlesztés" kerékp. megvalósíthatósági tanulmány, pályázati anyag (KBC Nkft.)</t>
  </si>
  <si>
    <t>83/2016.(II.18.) TOP 4.2.1-15  Szociális alapszolg. infrast. bővítése, fejlesztése - megalapozó dok. (KBC Nkft.)</t>
  </si>
  <si>
    <t>85/2016.(II.18.) TOP Család- és Gyeremkjóléti központ ingataln felújítás, korszerűsítés - megalapozó dok. (KBC Nkft.)</t>
  </si>
  <si>
    <t>87/2016.(II.18.) TOP-4.1.1-15 Egészségügyi alapellátás infr.fejlesztése - megalapozó dok. (KBC Nkft.)</t>
  </si>
  <si>
    <t>88/2016.(II.18.) TOP-5.2.1-15 "A társadalmi együttm. erősítését szolg. helyi szintű megalap.prog." - MT,  megalapozó dok. (Kapos-Faktor Kft.)</t>
  </si>
  <si>
    <t>89/2016.(II.18.) TOP-2.1.3-15 "belterületi belvízrendezés VII. ütem". - előkészítő tanulmány, pályázat előkész. (KÖVIMET Kft.)</t>
  </si>
  <si>
    <t>99/2016.(III.17.) Kistérség (KEOP-1.1.1/2F/09-11-2012-0005) műszaki leírás módosítás önerő</t>
  </si>
  <si>
    <t>102/2016.(III.17.) TOP 1.1.3-15 "Helyi gazdaságfejlesztés" elkészítés, megalapozó dokumentum Innoconsult Kft.</t>
  </si>
  <si>
    <t>133/2016.(III.17.) TOP 1.4.1-15 "A foglalk. és az életmin. jav. családb., munkába állást seg. int., közszolg.fejl" előkész., megalapozó dok. Aditus Zrt.</t>
  </si>
  <si>
    <t>177/2016.(IV.15.) TOP 1.2.1-15 " Tessedik Sámuel Múzeum turisztikai pályázat felújítási terv és költs.aktualizálása (Szarvas Városterv Kft.)</t>
  </si>
  <si>
    <t>179/2016.(IV.15.) Cervinus NKft. Körös-holtág fahídján szökőkút kiépítése (2016.(II.RM - 3.506.032 Ft)</t>
  </si>
  <si>
    <t>182/2016.(IV.15.) Bethlen G. úti Idősek Átm. Otthona felújítás II. ütem terveinek elkészítése (Építészeti és Mérnöki Műhely Kft.)</t>
  </si>
  <si>
    <t>215/2016.(IV.21.) Víz-Hal-Ember Közhasznú Alapítvány részére V. Szarvasi Halas Napok támogatása</t>
  </si>
  <si>
    <t>230/2016.(IV.21.) KOMÉP közfeladatok ellátása (keret megemelése)</t>
  </si>
  <si>
    <t>2016.04.21-én a sportról szóló 11/2004. (III.19.) rendelet módosítása miatt sportalap megemelése</t>
  </si>
  <si>
    <t>91/2016.(II.18.) ingatlanvásálrás 4527/A/7. (Szarvas, Melich u. 2.A.il.II.7.)</t>
  </si>
  <si>
    <t>Kötelezettséggel terhelt fejlesztési tartalék 2016.06.30.</t>
  </si>
  <si>
    <t>Vízmű vagyon karbantartása    (87.187 e Ft + 37.021 e Ft) (fedlapcsere, Bika-zugi ivóvíz stb.)</t>
  </si>
  <si>
    <t xml:space="preserve">               141/2014 Szarvas, Kossuth u. 56-58. sz. ingatlan felújítása (tervek Építészeti és Mérnöki Műhely Kft.) (2016. II. RM: -1.270.000 Ft)</t>
  </si>
  <si>
    <t xml:space="preserve">               369/2015.(VIII.27.) Alkotmány utcai sportcsarnok rendeltetésszerű használatához elengedhetetlen munkálatok Ifjúsági és Sportalapba</t>
  </si>
  <si>
    <t xml:space="preserve">               81/2016.(II.18.) TOP  "Társ. és körny. szemp. fenntart. turizm" Bolza-kastély, Múz. MT, pály. anyag (Aditus Kft.) (127/128/2016.(III.17.) - 2.794.000 Ft)</t>
  </si>
  <si>
    <t xml:space="preserve">               121/2016.(III.17.) Vajda P. Gimn. udvara és Újtemplom kerjének összenyitása KOMÉP</t>
  </si>
  <si>
    <t xml:space="preserve">               178/2016.(IV.15.) TOP 1.2.1-15 " Bolza-kastély turisztikai pályázat tanulámnyterv és költs.készítés (Építészeti és Mérnöki Kft.)</t>
  </si>
  <si>
    <t xml:space="preserve">               179/2016.(IV.15.) Cervinus NKft. Körös-holtág fahídján szökőkút kiépítése (2016.(II.RM - 3.506.032 Ft)</t>
  </si>
  <si>
    <t xml:space="preserve">               180/2016.(IV.15.) Polgármesteri Hivatalhoz kiépítendő termálvezeték terveinek elkészítése (GEO-AGRO Kft.)</t>
  </si>
  <si>
    <t xml:space="preserve">               181/2016.(IV.15.) piac csarnok padlójához kiépítendő termálvezeték terveinek elkészítése (GEO-AGRO Kft.)</t>
  </si>
  <si>
    <t xml:space="preserve">               200/2016.(IV.21.) Szarvasi Gazdák Egyesület - Aratónap támogatás</t>
  </si>
  <si>
    <t xml:space="preserve">               216/2016.(IV.21.) TOP 2.1.2-15 "Zöld város kialakítása" előkészítés, akcióterületi terv készítése (Euro M-Érték Kft.)</t>
  </si>
  <si>
    <t xml:space="preserve">               218/2016.(IV.21.) Lengyel-palota tető- és födémszerkezetének statikai szakértői vélemény elkészítése (HATERV Bt.)</t>
  </si>
  <si>
    <t xml:space="preserve">               234/2016.(IV.21.) TOP 4.1.1-15 "Egészségügyi alapellátás infrastruktúrális fejlesztés" Széchenyi u. 2. háziorvosi rendelő engedélyes terv (Faber-Dom Kft.)</t>
  </si>
  <si>
    <t xml:space="preserve">               243/2016.(IV.21.) Tanya IV. 278. ingatlan vételi ajánlat</t>
  </si>
  <si>
    <t xml:space="preserve">               248/2016.(IV.21.) KOMÉP 779/8 és 779/10 hrsz. telekhatár kerítés építés</t>
  </si>
  <si>
    <t xml:space="preserve">               250/2016.(V.13.) TOP-1.1.3-15-BSI-2016-00023 "Helyi termékek piacának fejlesztése Szarvason" tervezett működési eredmény önrész</t>
  </si>
  <si>
    <t xml:space="preserve">               275/2016.(V.19.) Gyógy-termál Kft. fejlesztési támogatás </t>
  </si>
  <si>
    <t xml:space="preserve">               282/2016.(V.19.) Településrendezési eszközök kötelező módosítása keretösszeg (2016., 2017., 2017. évben tervezni!!!)</t>
  </si>
  <si>
    <t xml:space="preserve">               298/2016.(V.19.) TOP-3.1.1-15 "Fenntartható települési közlekedésfejlesztés" Szentesi úti kerékpárút és Szabadság úti felújítás MT összeáll. (Aditus)</t>
  </si>
  <si>
    <t xml:space="preserve">               298/2016.(V.19.) TOP-3.1.1-15 "Fenntartható települési közlekedésfejlesztés" Szentesi úti kerékpárút és Szabadság úti felújítás MT elkészítése (Aditus) nyertes p.</t>
  </si>
  <si>
    <t xml:space="preserve">               299/2016.(V.19.) TOP-3.1.1-15 "Fenntartható települési közlekedésfejlesztés" Kacsató-Almafa út - Mezőtúri út MT összeáll. (Aditus) </t>
  </si>
  <si>
    <t xml:space="preserve">               299/2016.(V.19.) TOP-3.1.1-15 "Fenntartható települési közlekedésfejlesztés" Kacsató-Almafa út - Mezőtúri út MT elkészítése (Aditus) nyertes p.</t>
  </si>
  <si>
    <t xml:space="preserve">               305/2016.(V.19.) TOP-3.2.1-15 Bethlen G. úti Idősek Átmeneti otthona energetikai pályázat audit és energ.tan. Geo-Agro Kft</t>
  </si>
  <si>
    <t xml:space="preserve">               306/2016.(V.19.) Lengyel-palota födém faanyagvédelmi munkálatok faProtekt Bt.</t>
  </si>
  <si>
    <t xml:space="preserve">               307/2016.(V.19.) Lengyel-palota fedélszék javítási munkák faProtekt Bt.</t>
  </si>
  <si>
    <t xml:space="preserve">               315/2016.(V.19.) "Szociális szakosított ellátást és a gyermekek átmeneti gond.szolg. önkormányzati int. fejlesztése" önerő</t>
  </si>
  <si>
    <t xml:space="preserve">               323/2016.(V.19.) 4228/A/12. hrsz-ú (Szarvas, Dr.Melich J. u. 2/2. C.lh. IV.12.) ingataln megvásárlása</t>
  </si>
  <si>
    <t xml:space="preserve">               339/2016.(V.27.) TOP-3.2.1-15 Bethlen G. úti Idősek Átmeneti Otthona energetikai dok. összeállítása, MT elkészítése (Kapos-Faktor Kft.)</t>
  </si>
  <si>
    <t xml:space="preserve">               340/2016.(V.27.) TOP-CLLD (7.1.1-16) "Kulturális és közösségi terek infrastrukturális fejl." Helyi Közösségi Fejl. Stratégia elkészítése (Strategopolis Kft.)</t>
  </si>
  <si>
    <t xml:space="preserve">               348/2016.(V.27.) önkormányzati feladatellátást szolg. fejlesztések (Szabadság úti északi, Dózsa u. nyugati járda korszerűsítése) önerő</t>
  </si>
  <si>
    <t xml:space="preserve">               350/2016.(VI.03.) TOP-3.2.1-15 Bethlen G. úti Idősek Átmeneti Otthona önerő</t>
  </si>
  <si>
    <t xml:space="preserve">              Termál hitel lehívása</t>
  </si>
  <si>
    <t xml:space="preserve">               141/2016.(III.17.) Kossuth tér 2. ingatlan megvásárlásaára ajánlat max. nettó 58.000.000 Ft+ÁFA</t>
  </si>
  <si>
    <t xml:space="preserve">               236/2016.(IV.21.) 2067/A/4 hrsz-ú (Szarvas, Szabadság út 30.)  ingatlan vételi ajánlat</t>
  </si>
  <si>
    <t xml:space="preserve">  Vagyonkezelési számla szabad maradványa (tartalmazza az ingatalnértékesítés (Liget Apartman Kft) 95.000.000 Ft-ot)</t>
  </si>
  <si>
    <t>Ipari Park (Inkubátorház) 2015.12.31-i bankszámla egyenlege</t>
  </si>
  <si>
    <t>Szentesi u. lakópark elsz. kötelezettsége 2015.12.31-i bankszámla egyenlege</t>
  </si>
  <si>
    <t>4 db szociális bérlakás elsz. kötelezettsége 2015.12.31.-i bankszámla egyenlege</t>
  </si>
  <si>
    <t>Víziközmű számla egyenlege 2015.12.31-i bankszámla egyenlege</t>
  </si>
  <si>
    <t>2014-2015-2016. évi területalapú támogatás</t>
  </si>
  <si>
    <t>Zöldítési támogatás 2016.</t>
  </si>
  <si>
    <t>Fejlesztési tartalék részletezése 2016. év</t>
  </si>
  <si>
    <t>Működési célú visszatérítendő támogatások ÁHT-on kívülre</t>
  </si>
  <si>
    <t>Műk.c. visszat. Tám. ÁHT-on kívülre</t>
  </si>
  <si>
    <t xml:space="preserve">      Működési célú visszatérítendő támogatások ÁHT-on kívülre</t>
  </si>
  <si>
    <t>adatok e Ft-ban</t>
  </si>
  <si>
    <t>Megnevezés</t>
  </si>
  <si>
    <t>Változás</t>
  </si>
  <si>
    <t>Mód.ei. III.31.</t>
  </si>
  <si>
    <t>Eredeti ei.</t>
  </si>
  <si>
    <t>Rovat</t>
  </si>
  <si>
    <t>L</t>
  </si>
  <si>
    <t>M</t>
  </si>
  <si>
    <t>T</t>
  </si>
  <si>
    <t>Családi ünnepek szervezése</t>
  </si>
  <si>
    <t>B4</t>
  </si>
  <si>
    <t>Önkormányzatok igazgatási tevékenysége</t>
  </si>
  <si>
    <t>Kistérségi Iroda munkaszervezet</t>
  </si>
  <si>
    <t>B16</t>
  </si>
  <si>
    <t>BEVÉTELEK ÖSSZESEN:</t>
  </si>
  <si>
    <t>K3</t>
  </si>
  <si>
    <t>Működési kiadások</t>
  </si>
  <si>
    <t>K4</t>
  </si>
  <si>
    <t>K1</t>
  </si>
  <si>
    <t>K2</t>
  </si>
  <si>
    <t>Dologi kiadások</t>
  </si>
  <si>
    <t>Összesen:</t>
  </si>
  <si>
    <t>Műl.c.visszatérítendő tám. ÁHT-on belülről</t>
  </si>
  <si>
    <t xml:space="preserve">        Működési c. visszatérítendő tám. visszat. ÁHT-on belülről</t>
  </si>
  <si>
    <t xml:space="preserve">      Működési c. visszat. támogatások ÁHT-on belülre</t>
  </si>
  <si>
    <t xml:space="preserve">      Működési c. visszat. támogatások ÁHT-on kívülre</t>
  </si>
  <si>
    <t xml:space="preserve">        Működési célú visszatérítendő tám. visszatérülése ÁHT-on belülről</t>
  </si>
  <si>
    <t xml:space="preserve">Felhalmozási célú önkormányzati támogatások </t>
  </si>
  <si>
    <t>Felhalmozási célú önkormányzati tám.</t>
  </si>
  <si>
    <t>Felhalmozási célú önkormányzati támogatások</t>
  </si>
  <si>
    <t xml:space="preserve">      Működési célú visszatérítendő támogatások ÁHT-on belülre</t>
  </si>
  <si>
    <t>Műk.c. visszat. Tám. ÁHT-on belülre</t>
  </si>
  <si>
    <t>Adó, kamat, pénzf.terh.ktg., tagdijak, stb.</t>
  </si>
  <si>
    <t>KIADÁSOK ÖSSZESEN:</t>
  </si>
  <si>
    <t xml:space="preserve">Szarvas Város Önkormányzatának 2016. évi bevételi forrásai </t>
  </si>
  <si>
    <t>2019.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</si>
  <si>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</si>
  <si>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</si>
  <si>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</si>
  <si>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</si>
  <si>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</si>
  <si>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</si>
  <si>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</si>
  <si>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</si>
  <si>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</si>
  <si>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</si>
  <si>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</si>
  <si>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</si>
  <si>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</si>
  <si>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1. Saját bevétel</t>
  </si>
  <si>
    <t>2. Átvett pénzeszk.</t>
  </si>
  <si>
    <t>3.Támogatás</t>
  </si>
  <si>
    <t>4. Hitel,kötvény</t>
  </si>
  <si>
    <t>5. Pénzforg.nélküli bevétel</t>
  </si>
  <si>
    <t>6. Bevételek összesen</t>
  </si>
  <si>
    <t>Kiadások</t>
  </si>
  <si>
    <t>7. Működési kiadás dologi nélk.</t>
  </si>
  <si>
    <t>8. Dologi kiadások</t>
  </si>
  <si>
    <t>9. Adósságszolgálat</t>
  </si>
  <si>
    <t>10. Felujitások</t>
  </si>
  <si>
    <t>11. Beruházások</t>
  </si>
  <si>
    <t>12. Felhalm.pe.átadás</t>
  </si>
  <si>
    <t>13.Tartalék</t>
  </si>
  <si>
    <t>14. Kiadások összesen</t>
  </si>
  <si>
    <t xml:space="preserve">Működési tartalék részletezése 2016. év </t>
  </si>
  <si>
    <t>Működési tartalék eredeti előirányzata: 2016.01.01.</t>
  </si>
  <si>
    <t>Fejlesztési tartalék eredeti előirányzata: 2016.01.01.</t>
  </si>
  <si>
    <t>Szarvasi Család- és Gyermekjóléti Központ</t>
  </si>
  <si>
    <t>Szarvasi Család- és Gyermekjóléti Központ           5 cím</t>
  </si>
  <si>
    <t xml:space="preserve">2016. évi költségvetés címenkénti összesítése, kiemelt előirányzati bontásban </t>
  </si>
  <si>
    <t>2016. Évi előirányzat-felhasználási ütemterv</t>
  </si>
  <si>
    <t>Müködési, felhalmozási és finanszírozási célú bevételek és kiadások alakulása 2016-2019. években</t>
  </si>
  <si>
    <t>Polgármesteri Hivatal 2016. évi kiadásai</t>
  </si>
  <si>
    <t>Önkormányzat 2016. évi kiadásai</t>
  </si>
  <si>
    <t>Szarvas Város Önkormányzatának 2016. évi működési kiadásai</t>
  </si>
  <si>
    <t>5.</t>
  </si>
  <si>
    <t xml:space="preserve">5. </t>
  </si>
  <si>
    <t>Szarvas Város Önkormányzatának 2016. évi felhalmozási kiadásai</t>
  </si>
  <si>
    <t>Szarvas Város Önkormányzatának 2016. évi finanszírozási kiadásai</t>
  </si>
  <si>
    <t>Polgármesteri Hivatal 2016. évi bevételei</t>
  </si>
  <si>
    <t>Önkormányzat 2016. évi bevételei</t>
  </si>
  <si>
    <t>Hosszabb időtartamú közfoglalkoztatás támogatása</t>
  </si>
  <si>
    <t>Vízkárelhárítás</t>
  </si>
  <si>
    <t>Város- és községgazdálkodási szolg.</t>
  </si>
  <si>
    <t xml:space="preserve">             - Mezei őrszolgálat</t>
  </si>
  <si>
    <t xml:space="preserve">             - Szúnyog-, kullancs-, patkányirtás</t>
  </si>
  <si>
    <t xml:space="preserve">             - Pályázatokhoz kapcsolódó kiadások</t>
  </si>
  <si>
    <t>Települési vízellátás (közkifolyó, Vízmű)</t>
  </si>
  <si>
    <t>Közvilágítás</t>
  </si>
  <si>
    <t>Csapadékvíz átemelő üzemeltetés (áramdíj)</t>
  </si>
  <si>
    <t>Lapkiadás</t>
  </si>
  <si>
    <t>Vasút út 46-48. orvosi rendelők fenntartási ktge</t>
  </si>
  <si>
    <t>Gyermekétkeztetés</t>
  </si>
  <si>
    <t>Egyéb feladatok személyi juttatása</t>
  </si>
  <si>
    <t>Természetbeni gyermekvédelmi támogatás (Erzsébet utalvány)</t>
  </si>
  <si>
    <t>Iskolatej támogatása</t>
  </si>
  <si>
    <t>B14</t>
  </si>
  <si>
    <t>Működési c. visszatérítendő tám. visszatérülése ÁHT-on belülről</t>
  </si>
  <si>
    <t>Többc. Társ. Bérkompenzáció és ágazati pótlékok</t>
  </si>
  <si>
    <t>Működési célú visszatérítendő támogatások ÁHT-on belülre</t>
  </si>
  <si>
    <t>K504</t>
  </si>
  <si>
    <t>1.5.6.</t>
  </si>
  <si>
    <t>Működési célú visszatérítendő támogatások ÁTH-on belülre</t>
  </si>
  <si>
    <t>Egyéb feladatok munkaadókat terh.jár.szoc.hj.adó</t>
  </si>
  <si>
    <t>Szociális földprogram</t>
  </si>
  <si>
    <t>Közfoglalkoztatás nem elszámolható költségei</t>
  </si>
  <si>
    <t>Ifjusági és sportfeladatok támogatása</t>
  </si>
  <si>
    <t>Civil szervezetek támogatása</t>
  </si>
  <si>
    <t>Közfeladatok ellátásának támogatása (KOMÉP)</t>
  </si>
  <si>
    <t>Cervinus Teátrum Színház támogatás</t>
  </si>
  <si>
    <t>Cervinus Teátrum Művelődési Központ támogatás</t>
  </si>
  <si>
    <t>Cervnius Teátrum Művészeti Alapiskola fenntartás</t>
  </si>
  <si>
    <t>Önkorm.tulajdonú GT támogatása</t>
  </si>
  <si>
    <t>Orosháza és Térsége Ivóvízjav.Önk.Társ.működési tám.</t>
  </si>
  <si>
    <t>Békés M.Önkormányzatok Ivóvízminőség-javító Társulása műk.tám.</t>
  </si>
  <si>
    <t>Körösvölgyi Hulladékgazd. Önkorm. Társulás műk.tám.</t>
  </si>
  <si>
    <t>Polgármesteri alap I.</t>
  </si>
  <si>
    <t>TOURINFORM Iroda működtetése</t>
  </si>
  <si>
    <t>TDM szervezet támogatása</t>
  </si>
  <si>
    <t>K506</t>
  </si>
  <si>
    <t>Többc. Társ. Támogatása feladatellátáshoz</t>
  </si>
  <si>
    <t>Többc. Társ. Normatíva támogatás</t>
  </si>
  <si>
    <t>Szlovák Önkormányzat támogatása</t>
  </si>
  <si>
    <t>Roma Nemzetiségi Önkormányzat támogatása</t>
  </si>
  <si>
    <t>Kamatfizetés</t>
  </si>
  <si>
    <t>K353</t>
  </si>
  <si>
    <t xml:space="preserve"> - felhalmozási hitel kamat</t>
  </si>
  <si>
    <t>Vagyonbiztosítás</t>
  </si>
  <si>
    <t>Vasút út 46-48. orvosi rendelők bevételei</t>
  </si>
  <si>
    <t>Oktatási intézmények bevételei</t>
  </si>
  <si>
    <t>Étkezési térítési díj</t>
  </si>
  <si>
    <t xml:space="preserve">           - Kamatbevételek</t>
  </si>
  <si>
    <t xml:space="preserve">           - Átszámlázott szolgáltatás</t>
  </si>
  <si>
    <t>Önkormányzati vagyonhasznosítás (egyéb bérl.díj, stb.)</t>
  </si>
  <si>
    <t>Gyomaendrődi hulladékátrakó bérleti díj</t>
  </si>
  <si>
    <t>Mezőőri szolgáltatás támogatás</t>
  </si>
  <si>
    <t>B25</t>
  </si>
  <si>
    <t>Osztalékbevétel</t>
  </si>
  <si>
    <t>Lakossági szennyvízbefizetés</t>
  </si>
  <si>
    <t>B7</t>
  </si>
  <si>
    <t>Belvízkár kamatmentes kölcsön visszafiz.</t>
  </si>
  <si>
    <t>B8</t>
  </si>
  <si>
    <t>Nyári diákmunka támogatása</t>
  </si>
  <si>
    <t>Szabad tartalék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</si>
  <si>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</si>
  <si>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</si>
  <si>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</si>
  <si>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</si>
  <si>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</si>
  <si>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</si>
  <si>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</si>
  <si>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</si>
  <si>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</si>
  <si>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</si>
  <si>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</si>
  <si>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</si>
  <si>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</si>
  <si>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</si>
  <si>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</si>
  <si>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</si>
  <si>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</si>
  <si>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</si>
  <si>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</si>
  <si>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</si>
  <si>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</si>
  <si>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</si>
  <si>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</si>
  <si>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</si>
  <si>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</t>
  </si>
  <si>
    <t>P</t>
  </si>
  <si>
    <t>Q</t>
  </si>
  <si>
    <t>R</t>
  </si>
  <si>
    <t>1.</t>
  </si>
  <si>
    <t>Önkormányzat</t>
  </si>
  <si>
    <t>Működési bevételek</t>
  </si>
  <si>
    <t>2.</t>
  </si>
  <si>
    <t xml:space="preserve">Épitményadó </t>
  </si>
  <si>
    <t>B34</t>
  </si>
  <si>
    <t>Idegenforgalmi adó</t>
  </si>
  <si>
    <t>B3</t>
  </si>
  <si>
    <t>Iparűzési adó</t>
  </si>
  <si>
    <t>Gépjárműadó</t>
  </si>
  <si>
    <t>Birság, pótlék</t>
  </si>
  <si>
    <t>B36</t>
  </si>
  <si>
    <t>Környezetvédelmi birság</t>
  </si>
  <si>
    <t>Egyéb sajátos bevétel</t>
  </si>
  <si>
    <t>Talajterhelési dij</t>
  </si>
  <si>
    <t>Működési bevételek összesen</t>
  </si>
  <si>
    <t>Önkormányzatok működésének általános támogatása</t>
  </si>
  <si>
    <t>Önkorm.egyes köznevelési felad.tám.</t>
  </si>
  <si>
    <t>B112</t>
  </si>
  <si>
    <t>Önkorm.szoc.,gyermekjól.és gyermekétkezt. feladat tám.</t>
  </si>
  <si>
    <t>B113</t>
  </si>
  <si>
    <t>Önk.kulturális feladatainak tám.</t>
  </si>
  <si>
    <t>B114</t>
  </si>
  <si>
    <t xml:space="preserve"> </t>
  </si>
  <si>
    <t>Lak.közműfejlesztés</t>
  </si>
  <si>
    <t>B115</t>
  </si>
  <si>
    <t>EU önerő alap támogatás</t>
  </si>
  <si>
    <t>Érdekeltségnövelő támogatás</t>
  </si>
  <si>
    <t>3.</t>
  </si>
  <si>
    <t>Pénzügyi befektetések bevételei</t>
  </si>
  <si>
    <t>B6</t>
  </si>
  <si>
    <t>Kölcsönök visszatérülése</t>
  </si>
  <si>
    <t>Önkormányzat összesen</t>
  </si>
  <si>
    <t xml:space="preserve">Polgármesteri Hivatal </t>
  </si>
  <si>
    <t>Polgármesteri Hivatal összesen</t>
  </si>
  <si>
    <t>Szarvas Város Óvodái és Bölcsődéje</t>
  </si>
  <si>
    <t>Szarvas Város Óvodái és Bölcsődéje összesen</t>
  </si>
  <si>
    <t>4.</t>
  </si>
  <si>
    <t>Tessedik Sámuel Múzeum és Szárazmalom, Városi Könyvtár</t>
  </si>
  <si>
    <t>Tessedik S. Múzeum és Szárazm.,Városi Könyvtár össz.</t>
  </si>
  <si>
    <t>B1</t>
  </si>
  <si>
    <t>B5</t>
  </si>
  <si>
    <t>Tárgyévi költségvetési bevételek mindösszesen</t>
  </si>
  <si>
    <t xml:space="preserve">Önkormányzat </t>
  </si>
  <si>
    <t>Pénzforgalom nélküli bevételek</t>
  </si>
  <si>
    <t>Pénzforgalom nélküli bevételek összesen</t>
  </si>
  <si>
    <t>Polgármesteri Hivatal</t>
  </si>
  <si>
    <t>Tessedik S. Múzeum és Szárazm., Városi Könyvtár össz.</t>
  </si>
  <si>
    <t>Finanszírozási bevételek összesen</t>
  </si>
  <si>
    <t>Személyi juttatás</t>
  </si>
  <si>
    <t>Munkaadókat terh.jár. és szoc.hozzáj.adó</t>
  </si>
  <si>
    <t>Működési célú tartalék</t>
  </si>
  <si>
    <t>K512</t>
  </si>
  <si>
    <t xml:space="preserve"> Önkormányzat összesen</t>
  </si>
  <si>
    <t>Működési kiadások összesen</t>
  </si>
  <si>
    <t>Működési kiadások mindösszesen</t>
  </si>
  <si>
    <t>Felhalmozási kiadások</t>
  </si>
  <si>
    <t>Beruházások</t>
  </si>
  <si>
    <t>K6</t>
  </si>
  <si>
    <t>Beruházások összesen</t>
  </si>
  <si>
    <t>Felújítások</t>
  </si>
  <si>
    <t>K7</t>
  </si>
  <si>
    <t>Felújítások összesen</t>
  </si>
  <si>
    <t>K8</t>
  </si>
  <si>
    <t>Fejlesztési célú tartalék</t>
  </si>
  <si>
    <t>Felhalm. kiadások mindösszesen</t>
  </si>
  <si>
    <t xml:space="preserve"> 1.</t>
  </si>
  <si>
    <t>Finanszirozási kiadások</t>
  </si>
  <si>
    <t>Felhalmozási hitel törlesztése</t>
  </si>
  <si>
    <t>OTP Nyrt. Városrehabilitáció hitel</t>
  </si>
  <si>
    <t>K911</t>
  </si>
  <si>
    <t>2016. év</t>
  </si>
  <si>
    <t>2017. év</t>
  </si>
  <si>
    <t>2018. év</t>
  </si>
  <si>
    <t>Összesen</t>
  </si>
  <si>
    <t>összesen</t>
  </si>
  <si>
    <t>Kv.működési bevételek</t>
  </si>
  <si>
    <t>Kv.működési kiadások</t>
  </si>
  <si>
    <t>Munkaa.terh.jár.és szoc.hj.a.</t>
  </si>
  <si>
    <t>Dologi kiadás</t>
  </si>
  <si>
    <t>Önkormányzat sajátos bevétele</t>
  </si>
  <si>
    <t>Magánsz. Építm.adó 20 %-a</t>
  </si>
  <si>
    <t>Fejlesztési hitel kamata</t>
  </si>
  <si>
    <t>Kv.bevételek összesen</t>
  </si>
  <si>
    <t>Kv.kiadások összesen</t>
  </si>
  <si>
    <t>Finanszírozási bevételek</t>
  </si>
  <si>
    <t>Finanszírozási kadások</t>
  </si>
  <si>
    <t>Működési finanszírozási bevételek</t>
  </si>
  <si>
    <t>Működési finanszírozási kiadások</t>
  </si>
  <si>
    <t>Finanszírozási bevételek össz.</t>
  </si>
  <si>
    <t>Finanszírozási kadások össz.</t>
  </si>
  <si>
    <t>Bevételek  mindösszesen</t>
  </si>
  <si>
    <t>Kiadások mindösszesen</t>
  </si>
  <si>
    <t>BEVÉTELEK</t>
  </si>
  <si>
    <t>Kötelező</t>
  </si>
  <si>
    <t>KIADÁSOK</t>
  </si>
  <si>
    <t>Ellátottak pénzbeli juttatásai</t>
  </si>
  <si>
    <t>Finanszírozási kiadások</t>
  </si>
  <si>
    <t>Finanszírozási kiadások összesen</t>
  </si>
  <si>
    <t>Kiemelt előirányzat</t>
  </si>
  <si>
    <t>Polgármesteri Hivatal                2 cím</t>
  </si>
  <si>
    <t>Szarvas Város Óvodái és Bölcsődéje                           3 cím</t>
  </si>
  <si>
    <t>Tessedik Sámuel Múzeum és Szárazmalom, Városi Könyvtár 4 cím</t>
  </si>
  <si>
    <t>Mindösszesen</t>
  </si>
  <si>
    <t>Óvoda</t>
  </si>
  <si>
    <t>Bölcsőde</t>
  </si>
  <si>
    <t>Múzeum</t>
  </si>
  <si>
    <t>Könyvtár</t>
  </si>
  <si>
    <t>Műk.kiadás össz.</t>
  </si>
  <si>
    <t>támogatás értékű pe.áa.</t>
  </si>
  <si>
    <t>pénzügyi befektetés</t>
  </si>
  <si>
    <t>Felhalmozási kiadás</t>
  </si>
  <si>
    <t>Kiadás mindössz.</t>
  </si>
  <si>
    <t>Bevétel összesen</t>
  </si>
  <si>
    <t>Támogatási igény</t>
  </si>
  <si>
    <t>Norm.felüli tám.</t>
  </si>
  <si>
    <t>Támogatás %</t>
  </si>
  <si>
    <t>Államigazg. feladat</t>
  </si>
  <si>
    <t>Kötelező feladat</t>
  </si>
  <si>
    <t>Önként v. feladat</t>
  </si>
  <si>
    <t>Ingatlan hasznosítás (KOMÉP Régi + új bérlakások)</t>
  </si>
  <si>
    <t>Önkormányzati vagyon hasznosítás (ÁFA)</t>
  </si>
  <si>
    <t>Önkormányzat             1 cím</t>
  </si>
  <si>
    <t>Működési célú  támogatások államháztartáson belülről</t>
  </si>
  <si>
    <t>Önkormányzatok működési támogatásai</t>
  </si>
  <si>
    <t>B111</t>
  </si>
  <si>
    <t>Műk.c.költségvetési támogatások és kieg.tám.</t>
  </si>
  <si>
    <t>B355</t>
  </si>
  <si>
    <t>B351</t>
  </si>
  <si>
    <t>B354</t>
  </si>
  <si>
    <t>Felhalmozási célú támogatások államháztatartáson belülről</t>
  </si>
  <si>
    <t>Egyéb felh.c.támogatások bevételei áht-on belülről</t>
  </si>
  <si>
    <t>Rendkívüli önkorányzati támogatás</t>
  </si>
  <si>
    <t>Közmunka program működési bevétele</t>
  </si>
  <si>
    <t>TÁMOP-5.3.1-B-2 Roma nők továbbfoglalkoztatása (járulék)</t>
  </si>
  <si>
    <t>TÁMOP-5.3.1-B-2 Roma nők továbbfoglalkoztatása (bér)</t>
  </si>
  <si>
    <t>Műk.c.támogatások államháztartáson belülről összesen</t>
  </si>
  <si>
    <t>Felh.c.támogatások államháztatartáson belülről összesen</t>
  </si>
  <si>
    <t>Közhatalmi bevételek</t>
  </si>
  <si>
    <t>Termékek és szolgáltatások adói</t>
  </si>
  <si>
    <t>Vagyoni tipusú adók</t>
  </si>
  <si>
    <t>Egyéb közhatalmi bevételek</t>
  </si>
  <si>
    <t>Közhatalmi bevételek összesen</t>
  </si>
  <si>
    <t>Intézményi működési bevételek</t>
  </si>
  <si>
    <t>Egyéb tulajdonosi bevételek</t>
  </si>
  <si>
    <t>B404</t>
  </si>
  <si>
    <t>Felhalmozási bevételek</t>
  </si>
  <si>
    <t>Ingatlanok értékesítése</t>
  </si>
  <si>
    <t>B52</t>
  </si>
  <si>
    <t>B54</t>
  </si>
  <si>
    <t>Részesedések értékesítése</t>
  </si>
  <si>
    <t>Felhalmozási bevételek összesen</t>
  </si>
  <si>
    <t>Működési célú átvett pénzeszközök</t>
  </si>
  <si>
    <t>Egyéb működési célú átvett pénzeszközök</t>
  </si>
  <si>
    <t>B65</t>
  </si>
  <si>
    <t>Működési célú átvett pénzeszközök összesen</t>
  </si>
  <si>
    <t>Felh.c.visszatérítendő tám,kölcs.visszatér.áht.kív.</t>
  </si>
  <si>
    <t>Egyéb felhalmozási célú átvett pénzeszközök</t>
  </si>
  <si>
    <t>Felhalmozási célú átvett pénzeszköz</t>
  </si>
  <si>
    <t>B74</t>
  </si>
  <si>
    <t>B75</t>
  </si>
  <si>
    <t>B8111</t>
  </si>
  <si>
    <t>Hosszú lejáratú hitelek, kölcs.felv.pénzügyi váll-tól</t>
  </si>
  <si>
    <t>Rövid lejáratú hitelek, kölcs.felv.pénzügyi váll-tól</t>
  </si>
  <si>
    <t>B8113</t>
  </si>
  <si>
    <t>Maradvány igénybevétele</t>
  </si>
  <si>
    <t>B813</t>
  </si>
  <si>
    <t xml:space="preserve">             -Termál bérleti díj</t>
  </si>
  <si>
    <t xml:space="preserve">             -Vízmű bérleti díj</t>
  </si>
  <si>
    <t xml:space="preserve">             -Hulladékátrakó bérleti díj KOMÉP</t>
  </si>
  <si>
    <t>Vagyonértékesítés - Ingatlanok értékesítése</t>
  </si>
  <si>
    <t>Felhalmozási célú átvett pénzeszközök</t>
  </si>
  <si>
    <t>Működési célú támogatások áht-on belülről</t>
  </si>
  <si>
    <t>K513</t>
  </si>
  <si>
    <t>Egyéb felhalmozási célú kiadások</t>
  </si>
  <si>
    <t>Egyéb felhalmozási célú kiadások összesen</t>
  </si>
  <si>
    <t>K84</t>
  </si>
  <si>
    <t>K89</t>
  </si>
  <si>
    <t>Egyéb működési célú kiadások</t>
  </si>
  <si>
    <t>K5</t>
  </si>
  <si>
    <t>B11</t>
  </si>
  <si>
    <t>Önkormányzatok műk.támogatásai összesen:</t>
  </si>
  <si>
    <t>Felh.c.támogatások államháztartáson belülről összesen</t>
  </si>
  <si>
    <t>Felhalmozási célú átvett pénzeszközök összesen</t>
  </si>
  <si>
    <t>Éven túli lejáratú belföldi értékpap.kibocsátása</t>
  </si>
  <si>
    <t>B8124</t>
  </si>
  <si>
    <t>B2</t>
  </si>
  <si>
    <t>B35</t>
  </si>
  <si>
    <t>Személyi juttatások összesen</t>
  </si>
  <si>
    <t>Dologi kiadások összesen</t>
  </si>
  <si>
    <t>Munkaadókat terh.jár.és szoc.hozzáj.adó összesen</t>
  </si>
  <si>
    <t>Kiadások összesen</t>
  </si>
  <si>
    <t>Egyéb műk.c.tám.ÁHT-on kívülre</t>
  </si>
  <si>
    <t>Egyéb műk.c.tám.ÁHT-on belülre</t>
  </si>
  <si>
    <t>Tartalékok-Működési</t>
  </si>
  <si>
    <t>Műk.c.tám.ÁHT-on belülről</t>
  </si>
  <si>
    <t>Egyéb műk.c.tám.ÁHT-on belülről</t>
  </si>
  <si>
    <t>Tulajdonosi bevételek</t>
  </si>
  <si>
    <t>Egyéb felh.c.tám.bev.ÁHT-on belülről</t>
  </si>
  <si>
    <t>Egyéb felh.c.átvett pénzeszközök</t>
  </si>
  <si>
    <t>Felh.c.visszatér.tám.ÁHT-on kívülről</t>
  </si>
  <si>
    <t>B811</t>
  </si>
  <si>
    <t>Tartalékok-Fejlesztési</t>
  </si>
  <si>
    <t>Hosszú lej.hitel,kölcsön törl.pü.váll-nak</t>
  </si>
  <si>
    <t>Hitel-,kölcsönfelvétel pü.vállalkozástól</t>
  </si>
  <si>
    <t>Munkaadókat terh.jár,szocho</t>
  </si>
  <si>
    <t>Tartalék - Működési</t>
  </si>
  <si>
    <t>Tartalék - Felhalmozási</t>
  </si>
  <si>
    <t>Kamatkiadások - Felh.</t>
  </si>
  <si>
    <t>Kamatkiadások - Műk.</t>
  </si>
  <si>
    <t>Egyéb felh.célú átvett pe.</t>
  </si>
  <si>
    <t>Hosszú lej.hitelek felvétele</t>
  </si>
  <si>
    <t>Normatív támogatás</t>
  </si>
  <si>
    <t>Közhat.bev. Helyi adóbev.</t>
  </si>
  <si>
    <t>Közhat.bev.Gépjárműadó</t>
  </si>
  <si>
    <t>Közhat.bev-Önk.sajátos bev.</t>
  </si>
  <si>
    <t>Egyéb működési c.támogatások bevételei ÁHT-on belülről</t>
  </si>
  <si>
    <t>Egyéb felhalmozási c.támogatások bevételei ÁHT-on belülről</t>
  </si>
  <si>
    <t>S</t>
  </si>
  <si>
    <t>Államig. feladat</t>
  </si>
  <si>
    <t>Bérkompenzáció támogatása</t>
  </si>
  <si>
    <t>Igazgatási szolgáltatási díjak</t>
  </si>
  <si>
    <t>Önk.ált.működésének és ágazati feladatainak tám.</t>
  </si>
  <si>
    <t>Hitelek, kölcsönök, értékpapírok</t>
  </si>
  <si>
    <t>K9</t>
  </si>
  <si>
    <t>Kockázatkezelési tartalék</t>
  </si>
  <si>
    <t xml:space="preserve">               40/2015. (II.19.) Lakossági útépítéshez forrás biztosítás</t>
  </si>
  <si>
    <t>Vagyonkezelési számla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</si>
</sst>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mmm\ d/"/>
    <numFmt numFmtId="171" formatCode="#,##0\ _F_t"/>
    <numFmt numFmtId="172" formatCode="0.0"/>
    <numFmt numFmtId="173" formatCode="#,##0.0"/>
    <numFmt numFmtId="174" formatCode="#,##0\ [$€-1];[Red]\-#,##0\ [$€-1]"/>
    <numFmt numFmtId="175" formatCode="[$€-2]\ #,##0;[Red]\-[$€-2]\ #,##0"/>
    <numFmt numFmtId="176" formatCode="[$-40E]yyyy\.\ mmmm\ d\."/>
    <numFmt numFmtId="177" formatCode="#,##0_ ;[Red]\-#,##0\ "/>
    <numFmt numFmtId="178" formatCode="\+\ 0"/>
    <numFmt numFmtId="179" formatCode="\+\2.\2%"/>
    <numFmt numFmtId="180" formatCode="\+\ .\2%"/>
    <numFmt numFmtId="181" formatCode="0.0%"/>
    <numFmt numFmtId="182" formatCode="\+\ .\4%"/>
    <numFmt numFmtId="183" formatCode="\+\ .\7%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.000"/>
    <numFmt numFmtId="193" formatCode="#,##0_ ;\-#,##0\ "/>
    <numFmt numFmtId="194" formatCode="0_ ;\-0\ "/>
    <numFmt numFmtId="195" formatCode="yyyy\-mm\-dd;@"/>
    <numFmt numFmtId="196" formatCode="mmm/yyyy"/>
    <numFmt numFmtId="197" formatCode="m\.\ d\.;@"/>
  </numFmts>
  <fonts count="62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6"/>
      <name val="Arial CE"/>
      <family val="0"/>
    </font>
    <font>
      <b/>
      <u val="single"/>
      <sz val="10"/>
      <name val="Arial"/>
      <family val="2"/>
    </font>
    <font>
      <b/>
      <u val="single"/>
      <vertAlign val="superscript"/>
      <sz val="10"/>
      <name val="Arial CE"/>
      <family val="0"/>
    </font>
    <font>
      <b/>
      <vertAlign val="superscript"/>
      <sz val="12"/>
      <name val="Arial CE"/>
      <family val="0"/>
    </font>
    <font>
      <b/>
      <u val="single"/>
      <vertAlign val="superscript"/>
      <sz val="11"/>
      <name val="Arial CE"/>
      <family val="0"/>
    </font>
    <font>
      <b/>
      <u val="single"/>
      <vertAlign val="superscript"/>
      <sz val="12"/>
      <name val="Arial"/>
      <family val="2"/>
    </font>
    <font>
      <b/>
      <u val="single"/>
      <vertAlign val="superscript"/>
      <sz val="12"/>
      <name val="Arial CE"/>
      <family val="0"/>
    </font>
    <font>
      <b/>
      <u val="single"/>
      <vertAlign val="superscript"/>
      <sz val="10"/>
      <name val="Arial"/>
      <family val="2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name val="Ariel"/>
      <family val="0"/>
    </font>
    <font>
      <sz val="10"/>
      <color indexed="12"/>
      <name val="Arial CE"/>
      <family val="2"/>
    </font>
    <font>
      <b/>
      <vertAlign val="superscript"/>
      <sz val="8"/>
      <name val="Arial CE"/>
      <family val="0"/>
    </font>
    <font>
      <b/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2" fillId="0" borderId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014">
    <xf numFmtId="0" fontId="0" fillId="0" borderId="0" xfId="0" applyAlignment="1">
      <alignment/>
    </xf>
    <xf numFmtId="0" fontId="20" fillId="0" borderId="0" xfId="66" applyFont="1" applyBorder="1" applyAlignment="1">
      <alignment horizontal="center"/>
      <protection/>
    </xf>
    <xf numFmtId="0" fontId="20" fillId="0" borderId="0" xfId="66" applyFont="1" applyBorder="1">
      <alignment/>
      <protection/>
    </xf>
    <xf numFmtId="0" fontId="23" fillId="0" borderId="10" xfId="66" applyFont="1" applyBorder="1">
      <alignment/>
      <protection/>
    </xf>
    <xf numFmtId="0" fontId="28" fillId="0" borderId="0" xfId="66" applyFont="1" applyAlignment="1">
      <alignment horizontal="center"/>
      <protection/>
    </xf>
    <xf numFmtId="49" fontId="2" fillId="0" borderId="0" xfId="66" applyNumberFormat="1" applyFont="1" applyAlignment="1">
      <alignment horizontal="center"/>
      <protection/>
    </xf>
    <xf numFmtId="49" fontId="2" fillId="0" borderId="0" xfId="66" applyNumberFormat="1" applyFont="1" applyAlignment="1">
      <alignment horizontal="left"/>
      <protection/>
    </xf>
    <xf numFmtId="0" fontId="28" fillId="0" borderId="0" xfId="66" applyFont="1">
      <alignment/>
      <protection/>
    </xf>
    <xf numFmtId="0" fontId="23" fillId="0" borderId="0" xfId="66" applyFont="1" applyBorder="1">
      <alignment/>
      <protection/>
    </xf>
    <xf numFmtId="49" fontId="28" fillId="0" borderId="0" xfId="66" applyNumberFormat="1" applyFont="1">
      <alignment/>
      <protection/>
    </xf>
    <xf numFmtId="49" fontId="28" fillId="0" borderId="0" xfId="66" applyNumberFormat="1" applyFont="1" applyAlignment="1">
      <alignment horizontal="center"/>
      <protection/>
    </xf>
    <xf numFmtId="0" fontId="28" fillId="0" borderId="10" xfId="66" applyFont="1" applyBorder="1" applyAlignment="1">
      <alignment horizontal="center"/>
      <protection/>
    </xf>
    <xf numFmtId="49" fontId="2" fillId="0" borderId="10" xfId="66" applyNumberFormat="1" applyFont="1" applyBorder="1" applyAlignment="1">
      <alignment horizontal="center"/>
      <protection/>
    </xf>
    <xf numFmtId="0" fontId="28" fillId="0" borderId="10" xfId="66" applyFont="1" applyBorder="1">
      <alignment/>
      <protection/>
    </xf>
    <xf numFmtId="0" fontId="20" fillId="0" borderId="0" xfId="66" applyFont="1" applyFill="1" applyBorder="1">
      <alignment/>
      <protection/>
    </xf>
    <xf numFmtId="0" fontId="20" fillId="0" borderId="0" xfId="66" applyFont="1" applyFill="1" applyBorder="1" applyAlignment="1">
      <alignment horizontal="center"/>
      <protection/>
    </xf>
    <xf numFmtId="0" fontId="28" fillId="0" borderId="0" xfId="66" applyFont="1" applyFill="1" applyBorder="1">
      <alignment/>
      <protection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0" fillId="0" borderId="0" xfId="66" applyNumberFormat="1" applyFont="1" applyBorder="1" applyAlignment="1">
      <alignment horizontal="center"/>
      <protection/>
    </xf>
    <xf numFmtId="49" fontId="20" fillId="0" borderId="0" xfId="66" applyNumberFormat="1" applyFont="1" applyBorder="1">
      <alignment/>
      <protection/>
    </xf>
    <xf numFmtId="3" fontId="20" fillId="0" borderId="0" xfId="66" applyNumberFormat="1" applyFont="1" applyBorder="1">
      <alignment/>
      <protection/>
    </xf>
    <xf numFmtId="3" fontId="20" fillId="0" borderId="0" xfId="66" applyNumberFormat="1" applyFont="1" applyFill="1">
      <alignment/>
      <protection/>
    </xf>
    <xf numFmtId="0" fontId="20" fillId="0" borderId="0" xfId="66" applyFont="1">
      <alignment/>
      <protection/>
    </xf>
    <xf numFmtId="0" fontId="20" fillId="0" borderId="12" xfId="66" applyFont="1" applyBorder="1" applyAlignment="1">
      <alignment horizontal="center"/>
      <protection/>
    </xf>
    <xf numFmtId="49" fontId="20" fillId="0" borderId="12" xfId="66" applyNumberFormat="1" applyFont="1" applyBorder="1" applyAlignment="1">
      <alignment horizontal="center"/>
      <protection/>
    </xf>
    <xf numFmtId="49" fontId="0" fillId="0" borderId="0" xfId="66" applyNumberFormat="1" applyFont="1" applyBorder="1">
      <alignment/>
      <protection/>
    </xf>
    <xf numFmtId="49" fontId="20" fillId="0" borderId="12" xfId="66" applyNumberFormat="1" applyFont="1" applyBorder="1">
      <alignment/>
      <protection/>
    </xf>
    <xf numFmtId="0" fontId="20" fillId="0" borderId="12" xfId="66" applyFont="1" applyBorder="1">
      <alignment/>
      <protection/>
    </xf>
    <xf numFmtId="3" fontId="20" fillId="0" borderId="12" xfId="66" applyNumberFormat="1" applyFont="1" applyBorder="1">
      <alignment/>
      <protection/>
    </xf>
    <xf numFmtId="0" fontId="23" fillId="0" borderId="10" xfId="66" applyFont="1" applyBorder="1" applyAlignment="1">
      <alignment horizontal="center"/>
      <protection/>
    </xf>
    <xf numFmtId="0" fontId="20" fillId="0" borderId="10" xfId="66" applyFont="1" applyBorder="1" applyAlignment="1">
      <alignment horizontal="center"/>
      <protection/>
    </xf>
    <xf numFmtId="49" fontId="23" fillId="0" borderId="10" xfId="66" applyNumberFormat="1" applyFont="1" applyBorder="1" applyAlignment="1">
      <alignment horizontal="center"/>
      <protection/>
    </xf>
    <xf numFmtId="49" fontId="23" fillId="0" borderId="10" xfId="66" applyNumberFormat="1" applyFont="1" applyBorder="1">
      <alignment/>
      <protection/>
    </xf>
    <xf numFmtId="3" fontId="23" fillId="0" borderId="10" xfId="66" applyNumberFormat="1" applyFont="1" applyBorder="1">
      <alignment/>
      <protection/>
    </xf>
    <xf numFmtId="3" fontId="23" fillId="0" borderId="10" xfId="66" applyNumberFormat="1" applyFont="1" applyFill="1" applyBorder="1">
      <alignment/>
      <protection/>
    </xf>
    <xf numFmtId="0" fontId="23" fillId="0" borderId="0" xfId="66" applyFont="1">
      <alignment/>
      <protection/>
    </xf>
    <xf numFmtId="3" fontId="20" fillId="0" borderId="0" xfId="66" applyNumberFormat="1" applyFont="1" applyFill="1" applyBorder="1">
      <alignment/>
      <protection/>
    </xf>
    <xf numFmtId="49" fontId="0" fillId="0" borderId="0" xfId="66" applyNumberFormat="1" applyFont="1" applyBorder="1" applyAlignment="1">
      <alignment horizontal="center"/>
      <protection/>
    </xf>
    <xf numFmtId="3" fontId="20" fillId="0" borderId="0" xfId="66" applyNumberFormat="1" applyFont="1">
      <alignment/>
      <protection/>
    </xf>
    <xf numFmtId="49" fontId="20" fillId="0" borderId="10" xfId="66" applyNumberFormat="1" applyFont="1" applyBorder="1">
      <alignment/>
      <protection/>
    </xf>
    <xf numFmtId="0" fontId="20" fillId="0" borderId="10" xfId="66" applyFont="1" applyBorder="1">
      <alignment/>
      <protection/>
    </xf>
    <xf numFmtId="49" fontId="23" fillId="0" borderId="0" xfId="66" applyNumberFormat="1" applyFont="1" applyBorder="1" applyAlignment="1">
      <alignment horizontal="center"/>
      <protection/>
    </xf>
    <xf numFmtId="49" fontId="0" fillId="0" borderId="12" xfId="66" applyNumberFormat="1" applyFont="1" applyBorder="1" applyAlignment="1">
      <alignment horizontal="center"/>
      <protection/>
    </xf>
    <xf numFmtId="49" fontId="0" fillId="0" borderId="12" xfId="66" applyNumberFormat="1" applyFont="1" applyBorder="1">
      <alignment/>
      <protection/>
    </xf>
    <xf numFmtId="0" fontId="23" fillId="0" borderId="0" xfId="66" applyFont="1" applyBorder="1" applyAlignment="1">
      <alignment horizontal="center"/>
      <protection/>
    </xf>
    <xf numFmtId="49" fontId="23" fillId="0" borderId="0" xfId="66" applyNumberFormat="1" applyFont="1" applyBorder="1">
      <alignment/>
      <protection/>
    </xf>
    <xf numFmtId="3" fontId="23" fillId="0" borderId="0" xfId="66" applyNumberFormat="1" applyFont="1" applyBorder="1">
      <alignment/>
      <protection/>
    </xf>
    <xf numFmtId="0" fontId="23" fillId="0" borderId="13" xfId="66" applyFont="1" applyBorder="1" applyAlignment="1">
      <alignment horizontal="center"/>
      <protection/>
    </xf>
    <xf numFmtId="0" fontId="20" fillId="0" borderId="13" xfId="66" applyFont="1" applyBorder="1" applyAlignment="1">
      <alignment horizontal="center"/>
      <protection/>
    </xf>
    <xf numFmtId="49" fontId="23" fillId="0" borderId="13" xfId="66" applyNumberFormat="1" applyFont="1" applyBorder="1" applyAlignment="1">
      <alignment horizontal="center"/>
      <protection/>
    </xf>
    <xf numFmtId="49" fontId="23" fillId="0" borderId="13" xfId="66" applyNumberFormat="1" applyFont="1" applyBorder="1">
      <alignment/>
      <protection/>
    </xf>
    <xf numFmtId="0" fontId="23" fillId="0" borderId="13" xfId="66" applyFont="1" applyBorder="1">
      <alignment/>
      <protection/>
    </xf>
    <xf numFmtId="3" fontId="23" fillId="0" borderId="13" xfId="66" applyNumberFormat="1" applyFont="1" applyBorder="1">
      <alignment/>
      <protection/>
    </xf>
    <xf numFmtId="0" fontId="20" fillId="0" borderId="12" xfId="66" applyFont="1" applyFill="1" applyBorder="1">
      <alignment/>
      <protection/>
    </xf>
    <xf numFmtId="0" fontId="20" fillId="0" borderId="0" xfId="66" applyFont="1" applyAlignment="1">
      <alignment horizontal="center"/>
      <protection/>
    </xf>
    <xf numFmtId="0" fontId="23" fillId="0" borderId="11" xfId="66" applyFont="1" applyBorder="1" applyAlignment="1">
      <alignment horizontal="center"/>
      <protection/>
    </xf>
    <xf numFmtId="3" fontId="23" fillId="0" borderId="11" xfId="66" applyNumberFormat="1" applyFont="1" applyBorder="1">
      <alignment/>
      <protection/>
    </xf>
    <xf numFmtId="0" fontId="23" fillId="0" borderId="11" xfId="66" applyFont="1" applyBorder="1">
      <alignment/>
      <protection/>
    </xf>
    <xf numFmtId="0" fontId="20" fillId="0" borderId="11" xfId="66" applyFont="1" applyBorder="1" applyAlignment="1">
      <alignment horizontal="center"/>
      <protection/>
    </xf>
    <xf numFmtId="49" fontId="23" fillId="0" borderId="11" xfId="66" applyNumberFormat="1" applyFont="1" applyBorder="1" applyAlignment="1">
      <alignment horizontal="center"/>
      <protection/>
    </xf>
    <xf numFmtId="49" fontId="23" fillId="0" borderId="11" xfId="66" applyNumberFormat="1" applyFont="1" applyBorder="1">
      <alignment/>
      <protection/>
    </xf>
    <xf numFmtId="0" fontId="23" fillId="0" borderId="14" xfId="66" applyFont="1" applyBorder="1">
      <alignment/>
      <protection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28" fillId="0" borderId="0" xfId="66" applyNumberFormat="1" applyFont="1">
      <alignment/>
      <protection/>
    </xf>
    <xf numFmtId="0" fontId="29" fillId="0" borderId="11" xfId="66" applyFont="1" applyBorder="1" applyAlignment="1">
      <alignment horizontal="center"/>
      <protection/>
    </xf>
    <xf numFmtId="0" fontId="29" fillId="0" borderId="11" xfId="66" applyFont="1" applyBorder="1">
      <alignment/>
      <protection/>
    </xf>
    <xf numFmtId="3" fontId="29" fillId="0" borderId="11" xfId="66" applyNumberFormat="1" applyFont="1" applyBorder="1">
      <alignment/>
      <protection/>
    </xf>
    <xf numFmtId="0" fontId="29" fillId="0" borderId="14" xfId="66" applyFont="1" applyBorder="1" applyAlignment="1">
      <alignment horizontal="center"/>
      <protection/>
    </xf>
    <xf numFmtId="0" fontId="29" fillId="0" borderId="14" xfId="66" applyFont="1" applyBorder="1">
      <alignment/>
      <protection/>
    </xf>
    <xf numFmtId="3" fontId="29" fillId="0" borderId="14" xfId="66" applyNumberFormat="1" applyFont="1" applyBorder="1">
      <alignment/>
      <protection/>
    </xf>
    <xf numFmtId="49" fontId="20" fillId="0" borderId="0" xfId="66" applyNumberFormat="1" applyFont="1" applyAlignment="1">
      <alignment horizontal="center"/>
      <protection/>
    </xf>
    <xf numFmtId="49" fontId="20" fillId="0" borderId="0" xfId="66" applyNumberFormat="1" applyFont="1">
      <alignment/>
      <protection/>
    </xf>
    <xf numFmtId="0" fontId="21" fillId="0" borderId="0" xfId="66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49" fontId="23" fillId="0" borderId="0" xfId="66" applyNumberFormat="1" applyFont="1" applyAlignment="1">
      <alignment horizontal="center"/>
      <protection/>
    </xf>
    <xf numFmtId="0" fontId="0" fillId="0" borderId="14" xfId="66" applyFont="1" applyBorder="1" applyAlignment="1">
      <alignment/>
      <protection/>
    </xf>
    <xf numFmtId="0" fontId="20" fillId="0" borderId="15" xfId="66" applyFont="1" applyBorder="1" applyAlignment="1">
      <alignment horizontal="center" vertical="center" textRotation="90" wrapText="1"/>
      <protection/>
    </xf>
    <xf numFmtId="0" fontId="20" fillId="0" borderId="15" xfId="66" applyFont="1" applyBorder="1" applyAlignment="1">
      <alignment horizontal="center" vertical="center" textRotation="90"/>
      <protection/>
    </xf>
    <xf numFmtId="49" fontId="20" fillId="0" borderId="15" xfId="66" applyNumberFormat="1" applyFont="1" applyBorder="1" applyAlignment="1">
      <alignment horizontal="center" vertical="center" textRotation="90" wrapText="1"/>
      <protection/>
    </xf>
    <xf numFmtId="0" fontId="20" fillId="0" borderId="15" xfId="66" applyFont="1" applyBorder="1" applyAlignment="1">
      <alignment horizontal="center" vertical="center" wrapText="1"/>
      <protection/>
    </xf>
    <xf numFmtId="3" fontId="20" fillId="0" borderId="15" xfId="66" applyNumberFormat="1" applyFont="1" applyBorder="1" applyAlignment="1">
      <alignment horizontal="center" vertical="center" wrapText="1"/>
      <protection/>
    </xf>
    <xf numFmtId="0" fontId="20" fillId="0" borderId="10" xfId="66" applyFont="1" applyBorder="1" applyAlignment="1">
      <alignment horizontal="center" vertical="center" wrapText="1"/>
      <protection/>
    </xf>
    <xf numFmtId="49" fontId="20" fillId="0" borderId="10" xfId="66" applyNumberFormat="1" applyFont="1" applyBorder="1" applyAlignment="1">
      <alignment horizontal="center" vertical="center" wrapText="1"/>
      <protection/>
    </xf>
    <xf numFmtId="3" fontId="20" fillId="0" borderId="10" xfId="66" applyNumberFormat="1" applyFont="1" applyBorder="1" applyAlignment="1">
      <alignment horizontal="center" vertical="center" wrapText="1"/>
      <protection/>
    </xf>
    <xf numFmtId="49" fontId="0" fillId="0" borderId="0" xfId="66" applyNumberFormat="1" applyFont="1">
      <alignment/>
      <protection/>
    </xf>
    <xf numFmtId="49" fontId="0" fillId="0" borderId="10" xfId="66" applyNumberFormat="1" applyFont="1" applyBorder="1">
      <alignment/>
      <protection/>
    </xf>
    <xf numFmtId="49" fontId="2" fillId="0" borderId="0" xfId="66" applyNumberFormat="1" applyFont="1">
      <alignment/>
      <protection/>
    </xf>
    <xf numFmtId="0" fontId="20" fillId="0" borderId="15" xfId="66" applyFont="1" applyBorder="1" applyAlignment="1">
      <alignment horizontal="center"/>
      <protection/>
    </xf>
    <xf numFmtId="49" fontId="20" fillId="0" borderId="15" xfId="66" applyNumberFormat="1" applyFont="1" applyBorder="1" applyAlignment="1">
      <alignment horizontal="center"/>
      <protection/>
    </xf>
    <xf numFmtId="49" fontId="20" fillId="0" borderId="15" xfId="66" applyNumberFormat="1" applyFont="1" applyBorder="1">
      <alignment/>
      <protection/>
    </xf>
    <xf numFmtId="0" fontId="20" fillId="0" borderId="15" xfId="66" applyFont="1" applyBorder="1">
      <alignment/>
      <protection/>
    </xf>
    <xf numFmtId="49" fontId="0" fillId="0" borderId="0" xfId="66" applyNumberFormat="1" applyFont="1" applyAlignment="1">
      <alignment horizontal="center"/>
      <protection/>
    </xf>
    <xf numFmtId="3" fontId="23" fillId="0" borderId="0" xfId="66" applyNumberFormat="1" applyFont="1">
      <alignment/>
      <protection/>
    </xf>
    <xf numFmtId="0" fontId="23" fillId="0" borderId="15" xfId="66" applyFont="1" applyBorder="1" applyAlignment="1">
      <alignment horizontal="center"/>
      <protection/>
    </xf>
    <xf numFmtId="0" fontId="20" fillId="0" borderId="16" xfId="66" applyFont="1" applyBorder="1" applyAlignment="1">
      <alignment horizontal="center"/>
      <protection/>
    </xf>
    <xf numFmtId="3" fontId="20" fillId="0" borderId="10" xfId="66" applyNumberFormat="1" applyFont="1" applyBorder="1">
      <alignment/>
      <protection/>
    </xf>
    <xf numFmtId="49" fontId="26" fillId="0" borderId="13" xfId="66" applyNumberFormat="1" applyFont="1" applyBorder="1">
      <alignment/>
      <protection/>
    </xf>
    <xf numFmtId="3" fontId="23" fillId="0" borderId="11" xfId="0" applyNumberFormat="1" applyFont="1" applyBorder="1" applyAlignment="1">
      <alignment/>
    </xf>
    <xf numFmtId="49" fontId="0" fillId="0" borderId="10" xfId="66" applyNumberFormat="1" applyFont="1" applyBorder="1">
      <alignment/>
      <protection/>
    </xf>
    <xf numFmtId="0" fontId="29" fillId="0" borderId="0" xfId="66" applyFont="1" applyBorder="1" applyAlignment="1">
      <alignment horizontal="center"/>
      <protection/>
    </xf>
    <xf numFmtId="0" fontId="29" fillId="0" borderId="14" xfId="66" applyFont="1" applyBorder="1" applyAlignment="1">
      <alignment/>
      <protection/>
    </xf>
    <xf numFmtId="0" fontId="28" fillId="0" borderId="11" xfId="66" applyFont="1" applyBorder="1" applyAlignment="1">
      <alignment horizontal="center" vertical="center" textRotation="90" wrapText="1"/>
      <protection/>
    </xf>
    <xf numFmtId="3" fontId="20" fillId="0" borderId="11" xfId="66" applyNumberFormat="1" applyFont="1" applyBorder="1" applyAlignment="1">
      <alignment horizontal="center" vertical="center" wrapText="1"/>
      <protection/>
    </xf>
    <xf numFmtId="0" fontId="20" fillId="0" borderId="11" xfId="66" applyFont="1" applyBorder="1" applyAlignment="1">
      <alignment horizontal="center" vertical="center" wrapText="1"/>
      <protection/>
    </xf>
    <xf numFmtId="0" fontId="29" fillId="0" borderId="10" xfId="66" applyFont="1" applyBorder="1" applyAlignment="1">
      <alignment horizontal="center"/>
      <protection/>
    </xf>
    <xf numFmtId="49" fontId="29" fillId="0" borderId="10" xfId="66" applyNumberFormat="1" applyFont="1" applyBorder="1">
      <alignment/>
      <protection/>
    </xf>
    <xf numFmtId="0" fontId="29" fillId="0" borderId="10" xfId="66" applyFont="1" applyBorder="1">
      <alignment/>
      <protection/>
    </xf>
    <xf numFmtId="3" fontId="29" fillId="0" borderId="10" xfId="66" applyNumberFormat="1" applyFont="1" applyBorder="1">
      <alignment/>
      <protection/>
    </xf>
    <xf numFmtId="3" fontId="29" fillId="0" borderId="0" xfId="66" applyNumberFormat="1" applyFont="1" applyBorder="1">
      <alignment/>
      <protection/>
    </xf>
    <xf numFmtId="49" fontId="2" fillId="0" borderId="0" xfId="66" applyNumberFormat="1" applyFont="1" applyBorder="1" applyAlignment="1">
      <alignment horizontal="center"/>
      <protection/>
    </xf>
    <xf numFmtId="49" fontId="2" fillId="0" borderId="0" xfId="66" applyNumberFormat="1" applyFont="1" applyBorder="1" applyAlignment="1">
      <alignment horizontal="left"/>
      <protection/>
    </xf>
    <xf numFmtId="0" fontId="28" fillId="0" borderId="0" xfId="66" applyFont="1" applyBorder="1">
      <alignment/>
      <protection/>
    </xf>
    <xf numFmtId="49" fontId="32" fillId="0" borderId="10" xfId="66" applyNumberFormat="1" applyFont="1" applyBorder="1" applyAlignment="1">
      <alignment horizontal="left"/>
      <protection/>
    </xf>
    <xf numFmtId="0" fontId="29" fillId="0" borderId="0" xfId="66" applyFont="1" applyBorder="1">
      <alignment/>
      <protection/>
    </xf>
    <xf numFmtId="0" fontId="29" fillId="0" borderId="12" xfId="66" applyFont="1" applyBorder="1" applyAlignment="1">
      <alignment horizontal="center"/>
      <protection/>
    </xf>
    <xf numFmtId="0" fontId="29" fillId="0" borderId="12" xfId="66" applyFont="1" applyBorder="1">
      <alignment/>
      <protection/>
    </xf>
    <xf numFmtId="49" fontId="20" fillId="0" borderId="16" xfId="66" applyNumberFormat="1" applyFont="1" applyBorder="1" applyAlignment="1">
      <alignment horizontal="center"/>
      <protection/>
    </xf>
    <xf numFmtId="49" fontId="0" fillId="0" borderId="16" xfId="66" applyNumberFormat="1" applyFont="1" applyBorder="1">
      <alignment/>
      <protection/>
    </xf>
    <xf numFmtId="0" fontId="20" fillId="0" borderId="16" xfId="66" applyFont="1" applyBorder="1">
      <alignment/>
      <protection/>
    </xf>
    <xf numFmtId="3" fontId="20" fillId="0" borderId="16" xfId="66" applyNumberFormat="1" applyFont="1" applyBorder="1">
      <alignment/>
      <protection/>
    </xf>
    <xf numFmtId="49" fontId="20" fillId="0" borderId="10" xfId="66" applyNumberFormat="1" applyFont="1" applyBorder="1" applyAlignment="1">
      <alignment horizontal="center"/>
      <protection/>
    </xf>
    <xf numFmtId="49" fontId="20" fillId="0" borderId="11" xfId="66" applyNumberFormat="1" applyFont="1" applyBorder="1" applyAlignment="1">
      <alignment horizontal="center"/>
      <protection/>
    </xf>
    <xf numFmtId="49" fontId="0" fillId="0" borderId="15" xfId="66" applyNumberFormat="1" applyFont="1" applyBorder="1">
      <alignment/>
      <protection/>
    </xf>
    <xf numFmtId="3" fontId="20" fillId="0" borderId="11" xfId="66" applyNumberFormat="1" applyFont="1" applyBorder="1">
      <alignment/>
      <protection/>
    </xf>
    <xf numFmtId="49" fontId="23" fillId="0" borderId="15" xfId="66" applyNumberFormat="1" applyFont="1" applyBorder="1" applyAlignment="1">
      <alignment horizontal="center"/>
      <protection/>
    </xf>
    <xf numFmtId="49" fontId="26" fillId="0" borderId="16" xfId="66" applyNumberFormat="1" applyFont="1" applyBorder="1">
      <alignment/>
      <protection/>
    </xf>
    <xf numFmtId="49" fontId="26" fillId="0" borderId="10" xfId="66" applyNumberFormat="1" applyFont="1" applyBorder="1">
      <alignment/>
      <protection/>
    </xf>
    <xf numFmtId="3" fontId="23" fillId="0" borderId="15" xfId="66" applyNumberFormat="1" applyFont="1" applyBorder="1">
      <alignment/>
      <protection/>
    </xf>
    <xf numFmtId="49" fontId="26" fillId="0" borderId="0" xfId="66" applyNumberFormat="1" applyFont="1" applyBorder="1">
      <alignment/>
      <protection/>
    </xf>
    <xf numFmtId="49" fontId="0" fillId="0" borderId="11" xfId="66" applyNumberFormat="1" applyFont="1" applyBorder="1">
      <alignment/>
      <protection/>
    </xf>
    <xf numFmtId="0" fontId="20" fillId="0" borderId="11" xfId="66" applyFont="1" applyBorder="1">
      <alignment/>
      <protection/>
    </xf>
    <xf numFmtId="49" fontId="23" fillId="0" borderId="15" xfId="66" applyNumberFormat="1" applyFont="1" applyBorder="1">
      <alignment/>
      <protection/>
    </xf>
    <xf numFmtId="0" fontId="23" fillId="0" borderId="15" xfId="66" applyFont="1" applyBorder="1">
      <alignment/>
      <protection/>
    </xf>
    <xf numFmtId="0" fontId="23" fillId="0" borderId="11" xfId="66" applyFont="1" applyBorder="1" applyAlignment="1">
      <alignment horizontal="left"/>
      <protection/>
    </xf>
    <xf numFmtId="49" fontId="23" fillId="0" borderId="14" xfId="66" applyNumberFormat="1" applyFont="1" applyBorder="1">
      <alignment/>
      <protection/>
    </xf>
    <xf numFmtId="3" fontId="20" fillId="0" borderId="12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0" fillId="0" borderId="0" xfId="66" applyFont="1" applyBorder="1" applyAlignment="1">
      <alignment horizontal="left" vertical="center" wrapText="1"/>
      <protection/>
    </xf>
    <xf numFmtId="3" fontId="20" fillId="0" borderId="0" xfId="0" applyNumberFormat="1" applyFont="1" applyBorder="1" applyAlignment="1">
      <alignment horizontal="right" vertical="center" wrapText="1"/>
    </xf>
    <xf numFmtId="0" fontId="29" fillId="0" borderId="0" xfId="66" applyFont="1" applyAlignment="1">
      <alignment horizontal="center"/>
      <protection/>
    </xf>
    <xf numFmtId="3" fontId="29" fillId="0" borderId="0" xfId="66" applyNumberFormat="1" applyFont="1" applyAlignment="1">
      <alignment horizontal="center"/>
      <protection/>
    </xf>
    <xf numFmtId="0" fontId="28" fillId="0" borderId="14" xfId="66" applyFont="1" applyBorder="1" applyAlignment="1">
      <alignment horizontal="center" vertical="center" wrapText="1"/>
      <protection/>
    </xf>
    <xf numFmtId="0" fontId="29" fillId="0" borderId="10" xfId="66" applyFont="1" applyBorder="1" applyAlignment="1">
      <alignment horizontal="left"/>
      <protection/>
    </xf>
    <xf numFmtId="0" fontId="29" fillId="0" borderId="0" xfId="66" applyFont="1" applyBorder="1" applyAlignment="1">
      <alignment horizontal="left"/>
      <protection/>
    </xf>
    <xf numFmtId="0" fontId="28" fillId="0" borderId="0" xfId="66" applyFont="1" applyAlignment="1">
      <alignment horizontal="left"/>
      <protection/>
    </xf>
    <xf numFmtId="0" fontId="23" fillId="0" borderId="0" xfId="66" applyFont="1" applyFill="1">
      <alignment/>
      <protection/>
    </xf>
    <xf numFmtId="0" fontId="23" fillId="0" borderId="0" xfId="66" applyFont="1" applyFill="1" applyBorder="1" applyAlignment="1">
      <alignment horizontal="center"/>
      <protection/>
    </xf>
    <xf numFmtId="49" fontId="20" fillId="0" borderId="0" xfId="66" applyNumberFormat="1" applyFont="1" applyFill="1" applyAlignment="1">
      <alignment horizontal="center"/>
      <protection/>
    </xf>
    <xf numFmtId="49" fontId="23" fillId="0" borderId="0" xfId="66" applyNumberFormat="1" applyFont="1" applyFill="1">
      <alignment/>
      <protection/>
    </xf>
    <xf numFmtId="0" fontId="23" fillId="0" borderId="0" xfId="66" applyFont="1" applyFill="1" applyBorder="1">
      <alignment/>
      <protection/>
    </xf>
    <xf numFmtId="3" fontId="23" fillId="0" borderId="0" xfId="66" applyNumberFormat="1" applyFont="1" applyFill="1">
      <alignment/>
      <protection/>
    </xf>
    <xf numFmtId="0" fontId="20" fillId="0" borderId="0" xfId="66" applyFont="1" applyFill="1" applyAlignment="1">
      <alignment horizontal="center"/>
      <protection/>
    </xf>
    <xf numFmtId="49" fontId="20" fillId="0" borderId="0" xfId="66" applyNumberFormat="1" applyFont="1" applyFill="1">
      <alignment/>
      <protection/>
    </xf>
    <xf numFmtId="0" fontId="20" fillId="0" borderId="0" xfId="66" applyFont="1" applyFill="1">
      <alignment/>
      <protection/>
    </xf>
    <xf numFmtId="0" fontId="23" fillId="0" borderId="10" xfId="66" applyFont="1" applyFill="1" applyBorder="1" applyAlignment="1">
      <alignment horizontal="center"/>
      <protection/>
    </xf>
    <xf numFmtId="49" fontId="23" fillId="0" borderId="10" xfId="66" applyNumberFormat="1" applyFont="1" applyFill="1" applyBorder="1" applyAlignment="1">
      <alignment horizontal="center"/>
      <protection/>
    </xf>
    <xf numFmtId="49" fontId="23" fillId="0" borderId="10" xfId="66" applyNumberFormat="1" applyFont="1" applyFill="1" applyBorder="1">
      <alignment/>
      <protection/>
    </xf>
    <xf numFmtId="0" fontId="23" fillId="0" borderId="10" xfId="66" applyFont="1" applyFill="1" applyBorder="1">
      <alignment/>
      <protection/>
    </xf>
    <xf numFmtId="49" fontId="20" fillId="0" borderId="0" xfId="66" applyNumberFormat="1" applyFont="1" applyFill="1" applyBorder="1" applyAlignment="1">
      <alignment horizontal="center"/>
      <protection/>
    </xf>
    <xf numFmtId="49" fontId="20" fillId="0" borderId="0" xfId="66" applyNumberFormat="1" applyFont="1" applyFill="1" applyBorder="1">
      <alignment/>
      <protection/>
    </xf>
    <xf numFmtId="3" fontId="23" fillId="0" borderId="0" xfId="66" applyNumberFormat="1" applyFont="1" applyFill="1" applyBorder="1">
      <alignment/>
      <protection/>
    </xf>
    <xf numFmtId="0" fontId="20" fillId="0" borderId="14" xfId="66" applyFont="1" applyFill="1" applyBorder="1" applyAlignment="1">
      <alignment horizontal="center"/>
      <protection/>
    </xf>
    <xf numFmtId="49" fontId="20" fillId="0" borderId="14" xfId="66" applyNumberFormat="1" applyFont="1" applyFill="1" applyBorder="1" applyAlignment="1">
      <alignment horizontal="center"/>
      <protection/>
    </xf>
    <xf numFmtId="49" fontId="20" fillId="0" borderId="14" xfId="66" applyNumberFormat="1" applyFont="1" applyFill="1" applyBorder="1">
      <alignment/>
      <protection/>
    </xf>
    <xf numFmtId="0" fontId="20" fillId="0" borderId="14" xfId="66" applyFont="1" applyFill="1" applyBorder="1">
      <alignment/>
      <protection/>
    </xf>
    <xf numFmtId="0" fontId="23" fillId="0" borderId="14" xfId="66" applyFont="1" applyFill="1" applyBorder="1" applyAlignment="1">
      <alignment horizontal="center"/>
      <protection/>
    </xf>
    <xf numFmtId="3" fontId="23" fillId="0" borderId="14" xfId="66" applyNumberFormat="1" applyFont="1" applyFill="1" applyBorder="1">
      <alignment/>
      <protection/>
    </xf>
    <xf numFmtId="49" fontId="20" fillId="0" borderId="11" xfId="66" applyNumberFormat="1" applyFont="1" applyBorder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vertical="top"/>
      <protection/>
    </xf>
    <xf numFmtId="0" fontId="24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27" fillId="0" borderId="0" xfId="57" applyFont="1" applyAlignment="1">
      <alignment horizontal="right"/>
      <protection/>
    </xf>
    <xf numFmtId="0" fontId="25" fillId="0" borderId="0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right"/>
      <protection/>
    </xf>
    <xf numFmtId="3" fontId="24" fillId="0" borderId="11" xfId="66" applyNumberFormat="1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7" fillId="0" borderId="0" xfId="57" applyFont="1" applyAlignment="1">
      <alignment horizontal="left"/>
      <protection/>
    </xf>
    <xf numFmtId="0" fontId="25" fillId="0" borderId="12" xfId="57" applyFont="1" applyBorder="1" applyAlignment="1">
      <alignment horizontal="center"/>
      <protection/>
    </xf>
    <xf numFmtId="0" fontId="25" fillId="0" borderId="12" xfId="57" applyFont="1" applyBorder="1" applyAlignment="1">
      <alignment/>
      <protection/>
    </xf>
    <xf numFmtId="0" fontId="25" fillId="0" borderId="12" xfId="57" applyFont="1" applyBorder="1" applyAlignment="1">
      <alignment vertical="top" wrapText="1"/>
      <protection/>
    </xf>
    <xf numFmtId="0" fontId="25" fillId="0" borderId="12" xfId="57" applyFont="1" applyBorder="1">
      <alignment/>
      <protection/>
    </xf>
    <xf numFmtId="3" fontId="24" fillId="0" borderId="12" xfId="66" applyNumberFormat="1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Border="1" applyAlignment="1">
      <alignment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>
      <alignment/>
      <protection/>
    </xf>
    <xf numFmtId="0" fontId="26" fillId="0" borderId="0" xfId="57" applyFont="1" applyAlignment="1">
      <alignment horizontal="right"/>
      <protection/>
    </xf>
    <xf numFmtId="0" fontId="25" fillId="0" borderId="0" xfId="57" applyFont="1" applyFill="1" applyBorder="1">
      <alignment/>
      <protection/>
    </xf>
    <xf numFmtId="0" fontId="24" fillId="0" borderId="0" xfId="57" applyFont="1" applyFill="1" applyBorder="1" applyAlignment="1">
      <alignment horizontal="right"/>
      <protection/>
    </xf>
    <xf numFmtId="0" fontId="26" fillId="0" borderId="0" xfId="57" applyFont="1" applyFill="1" applyBorder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horizontal="right"/>
      <protection/>
    </xf>
    <xf numFmtId="0" fontId="24" fillId="0" borderId="0" xfId="57" applyFont="1" applyFill="1" applyBorder="1">
      <alignment/>
      <protection/>
    </xf>
    <xf numFmtId="0" fontId="25" fillId="0" borderId="0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0" xfId="57" applyFont="1" applyBorder="1" applyAlignment="1">
      <alignment horizontal="right"/>
      <protection/>
    </xf>
    <xf numFmtId="0" fontId="24" fillId="0" borderId="10" xfId="57" applyFont="1" applyBorder="1" applyAlignment="1">
      <alignment horizontal="right"/>
      <protection/>
    </xf>
    <xf numFmtId="0" fontId="25" fillId="0" borderId="0" xfId="57" applyFont="1" applyBorder="1" applyAlignment="1">
      <alignment horizontal="right"/>
      <protection/>
    </xf>
    <xf numFmtId="0" fontId="26" fillId="0" borderId="10" xfId="57" applyFont="1" applyBorder="1">
      <alignment/>
      <protection/>
    </xf>
    <xf numFmtId="0" fontId="23" fillId="0" borderId="1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26" fillId="0" borderId="0" xfId="57" applyFont="1">
      <alignment/>
      <protection/>
    </xf>
    <xf numFmtId="0" fontId="25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vertical="top"/>
      <protection/>
    </xf>
    <xf numFmtId="0" fontId="26" fillId="0" borderId="0" xfId="57" applyFont="1" applyAlignment="1">
      <alignment horizontal="left"/>
      <protection/>
    </xf>
    <xf numFmtId="0" fontId="25" fillId="0" borderId="0" xfId="57" applyFont="1" applyBorder="1" applyAlignment="1">
      <alignment horizontal="left" vertical="top"/>
      <protection/>
    </xf>
    <xf numFmtId="0" fontId="27" fillId="0" borderId="0" xfId="57" applyFont="1" applyBorder="1" applyAlignment="1">
      <alignment vertical="top"/>
      <protection/>
    </xf>
    <xf numFmtId="49" fontId="29" fillId="0" borderId="10" xfId="66" applyNumberFormat="1" applyFont="1" applyBorder="1" applyAlignment="1">
      <alignment horizontal="center"/>
      <protection/>
    </xf>
    <xf numFmtId="0" fontId="24" fillId="0" borderId="0" xfId="57" applyFont="1" applyAlignment="1">
      <alignment horizontal="right"/>
      <protection/>
    </xf>
    <xf numFmtId="49" fontId="2" fillId="0" borderId="10" xfId="66" applyNumberFormat="1" applyFont="1" applyBorder="1" applyAlignment="1">
      <alignment horizontal="left"/>
      <protection/>
    </xf>
    <xf numFmtId="49" fontId="28" fillId="0" borderId="10" xfId="66" applyNumberFormat="1" applyFont="1" applyBorder="1" applyAlignment="1">
      <alignment horizontal="center"/>
      <protection/>
    </xf>
    <xf numFmtId="49" fontId="2" fillId="0" borderId="10" xfId="66" applyNumberFormat="1" applyFont="1" applyBorder="1">
      <alignment/>
      <protection/>
    </xf>
    <xf numFmtId="3" fontId="25" fillId="0" borderId="0" xfId="57" applyNumberFormat="1" applyFont="1" applyBorder="1" applyAlignment="1">
      <alignment vertical="center" wrapText="1"/>
      <protection/>
    </xf>
    <xf numFmtId="0" fontId="24" fillId="0" borderId="0" xfId="57" applyFont="1" applyAlignment="1">
      <alignment/>
      <protection/>
    </xf>
    <xf numFmtId="3" fontId="0" fillId="0" borderId="0" xfId="57" applyNumberFormat="1" applyFont="1" applyAlignment="1">
      <alignment horizontal="right"/>
      <protection/>
    </xf>
    <xf numFmtId="0" fontId="20" fillId="0" borderId="12" xfId="57" applyFont="1" applyBorder="1">
      <alignment/>
      <protection/>
    </xf>
    <xf numFmtId="0" fontId="20" fillId="0" borderId="0" xfId="57" applyFont="1">
      <alignment/>
      <protection/>
    </xf>
    <xf numFmtId="3" fontId="20" fillId="0" borderId="0" xfId="57" applyNumberFormat="1" applyFont="1">
      <alignment/>
      <protection/>
    </xf>
    <xf numFmtId="3" fontId="23" fillId="0" borderId="10" xfId="57" applyNumberFormat="1" applyFont="1" applyBorder="1">
      <alignment/>
      <protection/>
    </xf>
    <xf numFmtId="3" fontId="23" fillId="0" borderId="10" xfId="57" applyNumberFormat="1" applyFont="1" applyFill="1" applyBorder="1">
      <alignment/>
      <protection/>
    </xf>
    <xf numFmtId="0" fontId="0" fillId="0" borderId="0" xfId="57" applyFont="1" applyBorder="1" applyAlignment="1">
      <alignment horizontal="right"/>
      <protection/>
    </xf>
    <xf numFmtId="3" fontId="20" fillId="0" borderId="10" xfId="57" applyNumberFormat="1" applyFont="1" applyBorder="1">
      <alignment/>
      <protection/>
    </xf>
    <xf numFmtId="3" fontId="20" fillId="0" borderId="10" xfId="40" applyNumberFormat="1" applyFont="1" applyFill="1" applyBorder="1" applyAlignment="1">
      <alignment horizontal="right"/>
    </xf>
    <xf numFmtId="0" fontId="26" fillId="0" borderId="0" xfId="57" applyFont="1" applyBorder="1">
      <alignment/>
      <protection/>
    </xf>
    <xf numFmtId="3" fontId="23" fillId="0" borderId="12" xfId="40" applyNumberFormat="1" applyFont="1" applyBorder="1" applyAlignment="1">
      <alignment horizontal="right"/>
    </xf>
    <xf numFmtId="0" fontId="24" fillId="0" borderId="12" xfId="57" applyFont="1" applyBorder="1" applyAlignment="1">
      <alignment horizontal="right"/>
      <protection/>
    </xf>
    <xf numFmtId="3" fontId="23" fillId="0" borderId="10" xfId="57" applyNumberFormat="1" applyFont="1" applyBorder="1" applyAlignment="1">
      <alignment horizontal="right"/>
      <protection/>
    </xf>
    <xf numFmtId="0" fontId="20" fillId="0" borderId="0" xfId="57" applyFont="1" applyAlignment="1">
      <alignment horizontal="right"/>
      <protection/>
    </xf>
    <xf numFmtId="0" fontId="25" fillId="0" borderId="10" xfId="57" applyFont="1" applyBorder="1" applyAlignment="1">
      <alignment horizontal="center"/>
      <protection/>
    </xf>
    <xf numFmtId="0" fontId="25" fillId="0" borderId="10" xfId="57" applyFont="1" applyBorder="1" applyAlignment="1">
      <alignment vertical="top"/>
      <protection/>
    </xf>
    <xf numFmtId="3" fontId="25" fillId="0" borderId="10" xfId="57" applyNumberFormat="1" applyFont="1" applyBorder="1" applyAlignment="1">
      <alignment vertical="center"/>
      <protection/>
    </xf>
    <xf numFmtId="0" fontId="20" fillId="0" borderId="10" xfId="57" applyFont="1" applyBorder="1" applyAlignment="1">
      <alignment horizontal="right"/>
      <protection/>
    </xf>
    <xf numFmtId="0" fontId="23" fillId="0" borderId="17" xfId="57" applyFont="1" applyBorder="1">
      <alignment/>
      <protection/>
    </xf>
    <xf numFmtId="0" fontId="23" fillId="0" borderId="18" xfId="57" applyFont="1" applyBorder="1">
      <alignment/>
      <protection/>
    </xf>
    <xf numFmtId="0" fontId="23" fillId="0" borderId="19" xfId="57" applyFont="1" applyBorder="1">
      <alignment/>
      <protection/>
    </xf>
    <xf numFmtId="0" fontId="24" fillId="0" borderId="11" xfId="57" applyFont="1" applyBorder="1" applyAlignment="1">
      <alignment horizontal="center" vertical="center" wrapText="1"/>
      <protection/>
    </xf>
    <xf numFmtId="3" fontId="20" fillId="0" borderId="20" xfId="66" applyNumberFormat="1" applyFont="1" applyBorder="1">
      <alignment/>
      <protection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9" fillId="0" borderId="0" xfId="66" applyFont="1" applyBorder="1" applyAlignment="1">
      <alignment/>
      <protection/>
    </xf>
    <xf numFmtId="1" fontId="21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 horizontal="right"/>
    </xf>
    <xf numFmtId="0" fontId="23" fillId="0" borderId="15" xfId="0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49" fontId="0" fillId="0" borderId="13" xfId="66" applyNumberFormat="1" applyFont="1" applyBorder="1">
      <alignment/>
      <protection/>
    </xf>
    <xf numFmtId="0" fontId="20" fillId="0" borderId="13" xfId="66" applyFont="1" applyBorder="1">
      <alignment/>
      <protection/>
    </xf>
    <xf numFmtId="3" fontId="20" fillId="0" borderId="13" xfId="66" applyNumberFormat="1" applyFont="1" applyBorder="1">
      <alignment/>
      <protection/>
    </xf>
    <xf numFmtId="0" fontId="23" fillId="0" borderId="12" xfId="66" applyFont="1" applyBorder="1">
      <alignment/>
      <protection/>
    </xf>
    <xf numFmtId="3" fontId="23" fillId="0" borderId="12" xfId="66" applyNumberFormat="1" applyFont="1" applyBorder="1">
      <alignment/>
      <protection/>
    </xf>
    <xf numFmtId="0" fontId="25" fillId="0" borderId="11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right" vertical="center" wrapText="1"/>
    </xf>
    <xf numFmtId="0" fontId="24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4" fillId="0" borderId="12" xfId="0" applyFont="1" applyBorder="1" applyAlignment="1">
      <alignment/>
    </xf>
    <xf numFmtId="3" fontId="24" fillId="0" borderId="12" xfId="0" applyNumberFormat="1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3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3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28" fillId="0" borderId="11" xfId="66" applyFont="1" applyBorder="1" applyAlignment="1">
      <alignment horizontal="center" vertical="center" wrapText="1"/>
      <protection/>
    </xf>
    <xf numFmtId="3" fontId="28" fillId="0" borderId="0" xfId="66" applyNumberFormat="1" applyFont="1" applyBorder="1">
      <alignment/>
      <protection/>
    </xf>
    <xf numFmtId="49" fontId="28" fillId="0" borderId="10" xfId="66" applyNumberFormat="1" applyFont="1" applyBorder="1">
      <alignment/>
      <protection/>
    </xf>
    <xf numFmtId="3" fontId="28" fillId="0" borderId="10" xfId="66" applyNumberFormat="1" applyFont="1" applyBorder="1">
      <alignment/>
      <protection/>
    </xf>
    <xf numFmtId="49" fontId="29" fillId="0" borderId="14" xfId="66" applyNumberFormat="1" applyFont="1" applyBorder="1" applyAlignment="1">
      <alignment horizontal="center"/>
      <protection/>
    </xf>
    <xf numFmtId="49" fontId="29" fillId="0" borderId="14" xfId="66" applyNumberFormat="1" applyFont="1" applyBorder="1">
      <alignment/>
      <protection/>
    </xf>
    <xf numFmtId="0" fontId="28" fillId="0" borderId="0" xfId="66" applyFont="1" applyBorder="1" applyAlignment="1">
      <alignment/>
      <protection/>
    </xf>
    <xf numFmtId="0" fontId="28" fillId="0" borderId="11" xfId="66" applyFont="1" applyBorder="1" applyAlignment="1">
      <alignment horizontal="center"/>
      <protection/>
    </xf>
    <xf numFmtId="49" fontId="28" fillId="0" borderId="11" xfId="66" applyNumberFormat="1" applyFont="1" applyBorder="1" applyAlignment="1">
      <alignment horizontal="center"/>
      <protection/>
    </xf>
    <xf numFmtId="49" fontId="28" fillId="0" borderId="11" xfId="66" applyNumberFormat="1" applyFont="1" applyBorder="1">
      <alignment/>
      <protection/>
    </xf>
    <xf numFmtId="0" fontId="28" fillId="0" borderId="11" xfId="66" applyFont="1" applyBorder="1">
      <alignment/>
      <protection/>
    </xf>
    <xf numFmtId="3" fontId="28" fillId="0" borderId="11" xfId="66" applyNumberFormat="1" applyFont="1" applyBorder="1">
      <alignment/>
      <protection/>
    </xf>
    <xf numFmtId="49" fontId="32" fillId="0" borderId="10" xfId="66" applyNumberFormat="1" applyFont="1" applyBorder="1" applyAlignment="1">
      <alignment horizontal="center"/>
      <protection/>
    </xf>
    <xf numFmtId="49" fontId="32" fillId="0" borderId="11" xfId="66" applyNumberFormat="1" applyFont="1" applyBorder="1" applyAlignment="1">
      <alignment horizontal="center"/>
      <protection/>
    </xf>
    <xf numFmtId="49" fontId="32" fillId="0" borderId="11" xfId="66" applyNumberFormat="1" applyFont="1" applyBorder="1" applyAlignment="1">
      <alignment horizontal="left"/>
      <protection/>
    </xf>
    <xf numFmtId="0" fontId="28" fillId="0" borderId="0" xfId="66" applyFont="1" applyBorder="1" applyAlignment="1">
      <alignment horizontal="center"/>
      <protection/>
    </xf>
    <xf numFmtId="0" fontId="29" fillId="0" borderId="15" xfId="66" applyFont="1" applyBorder="1" applyAlignment="1">
      <alignment horizontal="center"/>
      <protection/>
    </xf>
    <xf numFmtId="0" fontId="29" fillId="0" borderId="13" xfId="66" applyFont="1" applyBorder="1" applyAlignment="1">
      <alignment horizontal="center"/>
      <protection/>
    </xf>
    <xf numFmtId="49" fontId="32" fillId="0" borderId="13" xfId="66" applyNumberFormat="1" applyFont="1" applyBorder="1" applyAlignment="1">
      <alignment horizontal="center"/>
      <protection/>
    </xf>
    <xf numFmtId="49" fontId="32" fillId="0" borderId="13" xfId="66" applyNumberFormat="1" applyFont="1" applyBorder="1" applyAlignment="1">
      <alignment horizontal="left"/>
      <protection/>
    </xf>
    <xf numFmtId="0" fontId="29" fillId="0" borderId="13" xfId="66" applyFont="1" applyBorder="1">
      <alignment/>
      <protection/>
    </xf>
    <xf numFmtId="3" fontId="29" fillId="0" borderId="13" xfId="66" applyNumberFormat="1" applyFont="1" applyBorder="1">
      <alignment/>
      <protection/>
    </xf>
    <xf numFmtId="49" fontId="32" fillId="0" borderId="0" xfId="66" applyNumberFormat="1" applyFont="1" applyBorder="1" applyAlignment="1">
      <alignment horizontal="center"/>
      <protection/>
    </xf>
    <xf numFmtId="49" fontId="32" fillId="0" borderId="0" xfId="66" applyNumberFormat="1" applyFont="1" applyBorder="1" applyAlignment="1">
      <alignment horizontal="left"/>
      <protection/>
    </xf>
    <xf numFmtId="0" fontId="28" fillId="0" borderId="12" xfId="66" applyFont="1" applyBorder="1" applyAlignment="1">
      <alignment horizontal="center"/>
      <protection/>
    </xf>
    <xf numFmtId="49" fontId="2" fillId="0" borderId="12" xfId="66" applyNumberFormat="1" applyFont="1" applyBorder="1" applyAlignment="1">
      <alignment horizontal="center"/>
      <protection/>
    </xf>
    <xf numFmtId="49" fontId="2" fillId="0" borderId="12" xfId="66" applyNumberFormat="1" applyFont="1" applyBorder="1" applyAlignment="1">
      <alignment horizontal="left"/>
      <protection/>
    </xf>
    <xf numFmtId="0" fontId="28" fillId="0" borderId="12" xfId="66" applyFont="1" applyBorder="1">
      <alignment/>
      <protection/>
    </xf>
    <xf numFmtId="3" fontId="28" fillId="0" borderId="12" xfId="66" applyNumberFormat="1" applyFont="1" applyBorder="1">
      <alignment/>
      <protection/>
    </xf>
    <xf numFmtId="49" fontId="32" fillId="0" borderId="12" xfId="66" applyNumberFormat="1" applyFont="1" applyBorder="1" applyAlignment="1">
      <alignment horizontal="center"/>
      <protection/>
    </xf>
    <xf numFmtId="49" fontId="32" fillId="0" borderId="12" xfId="66" applyNumberFormat="1" applyFont="1" applyBorder="1" applyAlignment="1">
      <alignment horizontal="left"/>
      <protection/>
    </xf>
    <xf numFmtId="3" fontId="29" fillId="0" borderId="12" xfId="66" applyNumberFormat="1" applyFont="1" applyBorder="1">
      <alignment/>
      <protection/>
    </xf>
    <xf numFmtId="49" fontId="32" fillId="0" borderId="14" xfId="66" applyNumberFormat="1" applyFont="1" applyBorder="1" applyAlignment="1">
      <alignment horizontal="center"/>
      <protection/>
    </xf>
    <xf numFmtId="49" fontId="32" fillId="0" borderId="14" xfId="66" applyNumberFormat="1" applyFont="1" applyBorder="1" applyAlignment="1">
      <alignment horizontal="left"/>
      <protection/>
    </xf>
    <xf numFmtId="0" fontId="32" fillId="0" borderId="11" xfId="66" applyFont="1" applyBorder="1" applyAlignment="1">
      <alignment horizontal="center"/>
      <protection/>
    </xf>
    <xf numFmtId="3" fontId="33" fillId="0" borderId="0" xfId="66" applyNumberFormat="1" applyFont="1" applyBorder="1" applyAlignment="1">
      <alignment horizontal="right"/>
      <protection/>
    </xf>
    <xf numFmtId="3" fontId="23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0" fontId="20" fillId="0" borderId="19" xfId="57" applyFont="1" applyBorder="1" applyAlignment="1">
      <alignment horizontal="center"/>
      <protection/>
    </xf>
    <xf numFmtId="3" fontId="20" fillId="0" borderId="22" xfId="57" applyNumberFormat="1" applyFont="1" applyBorder="1" applyAlignment="1">
      <alignment horizontal="center"/>
      <protection/>
    </xf>
    <xf numFmtId="0" fontId="23" fillId="0" borderId="23" xfId="57" applyFont="1" applyBorder="1" applyAlignment="1">
      <alignment horizontal="center" vertical="center"/>
      <protection/>
    </xf>
    <xf numFmtId="3" fontId="23" fillId="0" borderId="24" xfId="57" applyNumberFormat="1" applyFont="1" applyBorder="1" applyAlignment="1">
      <alignment horizontal="center" vertical="center"/>
      <protection/>
    </xf>
    <xf numFmtId="3" fontId="23" fillId="0" borderId="24" xfId="57" applyNumberFormat="1" applyFont="1" applyBorder="1" applyAlignment="1">
      <alignment horizontal="center" vertical="center" wrapText="1"/>
      <protection/>
    </xf>
    <xf numFmtId="0" fontId="20" fillId="0" borderId="25" xfId="57" applyFont="1" applyBorder="1">
      <alignment/>
      <protection/>
    </xf>
    <xf numFmtId="3" fontId="20" fillId="0" borderId="26" xfId="57" applyNumberFormat="1" applyFont="1" applyBorder="1">
      <alignment/>
      <protection/>
    </xf>
    <xf numFmtId="0" fontId="20" fillId="0" borderId="27" xfId="57" applyFont="1" applyBorder="1">
      <alignment/>
      <protection/>
    </xf>
    <xf numFmtId="0" fontId="20" fillId="0" borderId="28" xfId="57" applyFont="1" applyBorder="1">
      <alignment/>
      <protection/>
    </xf>
    <xf numFmtId="0" fontId="20" fillId="0" borderId="29" xfId="57" applyFont="1" applyBorder="1">
      <alignment/>
      <protection/>
    </xf>
    <xf numFmtId="3" fontId="20" fillId="0" borderId="30" xfId="57" applyNumberFormat="1" applyFont="1" applyBorder="1">
      <alignment/>
      <protection/>
    </xf>
    <xf numFmtId="0" fontId="20" fillId="0" borderId="31" xfId="57" applyFont="1" applyBorder="1">
      <alignment/>
      <protection/>
    </xf>
    <xf numFmtId="3" fontId="20" fillId="0" borderId="30" xfId="57" applyNumberFormat="1" applyFont="1" applyFill="1" applyBorder="1">
      <alignment/>
      <protection/>
    </xf>
    <xf numFmtId="0" fontId="20" fillId="0" borderId="31" xfId="57" applyFont="1" applyFill="1" applyBorder="1">
      <alignment/>
      <protection/>
    </xf>
    <xf numFmtId="3" fontId="20" fillId="0" borderId="32" xfId="57" applyNumberFormat="1" applyFont="1" applyBorder="1">
      <alignment/>
      <protection/>
    </xf>
    <xf numFmtId="0" fontId="23" fillId="0" borderId="33" xfId="57" applyFont="1" applyBorder="1">
      <alignment/>
      <protection/>
    </xf>
    <xf numFmtId="3" fontId="23" fillId="0" borderId="23" xfId="57" applyNumberFormat="1" applyFont="1" applyBorder="1">
      <alignment/>
      <protection/>
    </xf>
    <xf numFmtId="3" fontId="23" fillId="0" borderId="24" xfId="57" applyNumberFormat="1" applyFont="1" applyBorder="1">
      <alignment/>
      <protection/>
    </xf>
    <xf numFmtId="0" fontId="21" fillId="0" borderId="31" xfId="57" applyFont="1" applyBorder="1">
      <alignment/>
      <protection/>
    </xf>
    <xf numFmtId="0" fontId="20" fillId="0" borderId="34" xfId="57" applyFont="1" applyBorder="1">
      <alignment/>
      <protection/>
    </xf>
    <xf numFmtId="3" fontId="20" fillId="0" borderId="18" xfId="57" applyNumberFormat="1" applyFont="1" applyBorder="1">
      <alignment/>
      <protection/>
    </xf>
    <xf numFmtId="0" fontId="23" fillId="0" borderId="34" xfId="57" applyFont="1" applyBorder="1">
      <alignment/>
      <protection/>
    </xf>
    <xf numFmtId="3" fontId="23" fillId="0" borderId="18" xfId="57" applyNumberFormat="1" applyFont="1" applyBorder="1">
      <alignment/>
      <protection/>
    </xf>
    <xf numFmtId="3" fontId="23" fillId="0" borderId="35" xfId="57" applyNumberFormat="1" applyFont="1" applyBorder="1">
      <alignment/>
      <protection/>
    </xf>
    <xf numFmtId="0" fontId="23" fillId="0" borderId="23" xfId="57" applyFont="1" applyBorder="1">
      <alignment/>
      <protection/>
    </xf>
    <xf numFmtId="3" fontId="23" fillId="0" borderId="19" xfId="57" applyNumberFormat="1" applyFont="1" applyBorder="1">
      <alignment/>
      <protection/>
    </xf>
    <xf numFmtId="3" fontId="23" fillId="0" borderId="36" xfId="57" applyNumberFormat="1" applyFont="1" applyBorder="1">
      <alignment/>
      <protection/>
    </xf>
    <xf numFmtId="3" fontId="23" fillId="0" borderId="22" xfId="57" applyNumberFormat="1" applyFont="1" applyBorder="1">
      <alignment/>
      <protection/>
    </xf>
    <xf numFmtId="3" fontId="23" fillId="0" borderId="30" xfId="57" applyNumberFormat="1" applyFont="1" applyBorder="1">
      <alignment/>
      <protection/>
    </xf>
    <xf numFmtId="3" fontId="23" fillId="0" borderId="37" xfId="57" applyNumberFormat="1" applyFont="1" applyBorder="1">
      <alignment/>
      <protection/>
    </xf>
    <xf numFmtId="3" fontId="20" fillId="0" borderId="38" xfId="57" applyNumberFormat="1" applyFont="1" applyBorder="1">
      <alignment/>
      <protection/>
    </xf>
    <xf numFmtId="3" fontId="20" fillId="0" borderId="39" xfId="57" applyNumberFormat="1" applyFont="1" applyBorder="1">
      <alignment/>
      <protection/>
    </xf>
    <xf numFmtId="0" fontId="20" fillId="0" borderId="40" xfId="57" applyFont="1" applyBorder="1">
      <alignment/>
      <protection/>
    </xf>
    <xf numFmtId="0" fontId="23" fillId="0" borderId="24" xfId="57" applyFont="1" applyBorder="1">
      <alignment/>
      <protection/>
    </xf>
    <xf numFmtId="0" fontId="34" fillId="0" borderId="0" xfId="57" applyFont="1">
      <alignment/>
      <protection/>
    </xf>
    <xf numFmtId="0" fontId="34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3" fontId="23" fillId="0" borderId="0" xfId="57" applyNumberFormat="1" applyFont="1" applyBorder="1" applyAlignment="1">
      <alignment horizontal="right"/>
      <protection/>
    </xf>
    <xf numFmtId="0" fontId="28" fillId="0" borderId="31" xfId="62" applyFont="1" applyBorder="1">
      <alignment/>
      <protection/>
    </xf>
    <xf numFmtId="0" fontId="20" fillId="0" borderId="30" xfId="57" applyFont="1" applyBorder="1">
      <alignment/>
      <protection/>
    </xf>
    <xf numFmtId="0" fontId="34" fillId="0" borderId="29" xfId="57" applyFont="1" applyBorder="1">
      <alignment/>
      <protection/>
    </xf>
    <xf numFmtId="0" fontId="20" fillId="0" borderId="41" xfId="57" applyFont="1" applyBorder="1">
      <alignment/>
      <protection/>
    </xf>
    <xf numFmtId="0" fontId="20" fillId="0" borderId="32" xfId="57" applyFont="1" applyBorder="1">
      <alignment/>
      <protection/>
    </xf>
    <xf numFmtId="0" fontId="23" fillId="0" borderId="42" xfId="57" applyFont="1" applyBorder="1">
      <alignment/>
      <protection/>
    </xf>
    <xf numFmtId="3" fontId="23" fillId="0" borderId="23" xfId="57" applyNumberFormat="1" applyFont="1" applyBorder="1">
      <alignment/>
      <protection/>
    </xf>
    <xf numFmtId="0" fontId="34" fillId="0" borderId="27" xfId="57" applyFont="1" applyBorder="1">
      <alignment/>
      <protection/>
    </xf>
    <xf numFmtId="3" fontId="23" fillId="0" borderId="17" xfId="57" applyNumberFormat="1" applyFont="1" applyBorder="1">
      <alignment/>
      <protection/>
    </xf>
    <xf numFmtId="3" fontId="21" fillId="0" borderId="31" xfId="57" applyNumberFormat="1" applyFont="1" applyBorder="1">
      <alignment/>
      <protection/>
    </xf>
    <xf numFmtId="3" fontId="21" fillId="0" borderId="34" xfId="57" applyNumberFormat="1" applyFont="1" applyBorder="1">
      <alignment/>
      <protection/>
    </xf>
    <xf numFmtId="0" fontId="23" fillId="0" borderId="11" xfId="57" applyFont="1" applyBorder="1">
      <alignment/>
      <protection/>
    </xf>
    <xf numFmtId="0" fontId="20" fillId="0" borderId="14" xfId="57" applyFont="1" applyBorder="1">
      <alignment/>
      <protection/>
    </xf>
    <xf numFmtId="0" fontId="23" fillId="0" borderId="0" xfId="57" applyFont="1" applyBorder="1">
      <alignment/>
      <protection/>
    </xf>
    <xf numFmtId="3" fontId="23" fillId="0" borderId="43" xfId="57" applyNumberFormat="1" applyFont="1" applyBorder="1">
      <alignment/>
      <protection/>
    </xf>
    <xf numFmtId="0" fontId="34" fillId="0" borderId="31" xfId="57" applyFont="1" applyBorder="1">
      <alignment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right" vertical="center" wrapText="1"/>
      <protection/>
    </xf>
    <xf numFmtId="3" fontId="25" fillId="0" borderId="0" xfId="57" applyNumberFormat="1" applyFont="1" applyFill="1" applyBorder="1">
      <alignment/>
      <protection/>
    </xf>
    <xf numFmtId="3" fontId="24" fillId="0" borderId="0" xfId="57" applyNumberFormat="1" applyFont="1" applyFill="1" applyBorder="1">
      <alignment/>
      <protection/>
    </xf>
    <xf numFmtId="3" fontId="25" fillId="0" borderId="10" xfId="57" applyNumberFormat="1" applyFont="1" applyBorder="1">
      <alignment/>
      <protection/>
    </xf>
    <xf numFmtId="0" fontId="25" fillId="0" borderId="0" xfId="57" applyFont="1" applyBorder="1" applyAlignment="1">
      <alignment horizontal="right" vertical="center" wrapText="1"/>
      <protection/>
    </xf>
    <xf numFmtId="3" fontId="24" fillId="0" borderId="0" xfId="57" applyNumberFormat="1" applyFont="1" applyBorder="1">
      <alignment/>
      <protection/>
    </xf>
    <xf numFmtId="3" fontId="25" fillId="0" borderId="0" xfId="57" applyNumberFormat="1" applyFont="1" applyBorder="1">
      <alignment/>
      <protection/>
    </xf>
    <xf numFmtId="0" fontId="25" fillId="0" borderId="0" xfId="57" applyFont="1" applyBorder="1" applyAlignment="1">
      <alignment horizontal="left"/>
      <protection/>
    </xf>
    <xf numFmtId="0" fontId="25" fillId="0" borderId="10" xfId="57" applyFont="1" applyBorder="1" applyAlignment="1">
      <alignment horizontal="left"/>
      <protection/>
    </xf>
    <xf numFmtId="3" fontId="24" fillId="0" borderId="0" xfId="57" applyNumberFormat="1" applyFont="1">
      <alignment/>
      <protection/>
    </xf>
    <xf numFmtId="3" fontId="24" fillId="0" borderId="0" xfId="40" applyNumberFormat="1" applyFont="1" applyBorder="1" applyAlignment="1">
      <alignment horizontal="right"/>
    </xf>
    <xf numFmtId="3" fontId="24" fillId="0" borderId="10" xfId="40" applyNumberFormat="1" applyFont="1" applyBorder="1" applyAlignment="1">
      <alignment horizontal="right"/>
    </xf>
    <xf numFmtId="3" fontId="25" fillId="0" borderId="10" xfId="40" applyNumberFormat="1" applyFont="1" applyBorder="1" applyAlignment="1">
      <alignment horizontal="right"/>
    </xf>
    <xf numFmtId="3" fontId="25" fillId="0" borderId="10" xfId="57" applyNumberFormat="1" applyFont="1" applyBorder="1" applyAlignment="1">
      <alignment horizontal="right"/>
      <protection/>
    </xf>
    <xf numFmtId="3" fontId="25" fillId="0" borderId="10" xfId="57" applyNumberFormat="1" applyFont="1" applyBorder="1" applyAlignment="1">
      <alignment horizontal="right"/>
      <protection/>
    </xf>
    <xf numFmtId="3" fontId="25" fillId="0" borderId="0" xfId="57" applyNumberFormat="1" applyFont="1" applyBorder="1" applyAlignment="1">
      <alignment horizontal="right"/>
      <protection/>
    </xf>
    <xf numFmtId="0" fontId="25" fillId="0" borderId="11" xfId="57" applyFont="1" applyBorder="1" applyAlignment="1">
      <alignment horizontal="center"/>
      <protection/>
    </xf>
    <xf numFmtId="0" fontId="25" fillId="0" borderId="11" xfId="57" applyFont="1" applyBorder="1" applyAlignment="1">
      <alignment vertical="top"/>
      <protection/>
    </xf>
    <xf numFmtId="3" fontId="25" fillId="0" borderId="11" xfId="57" applyNumberFormat="1" applyFont="1" applyBorder="1" applyAlignment="1">
      <alignment vertical="center"/>
      <protection/>
    </xf>
    <xf numFmtId="0" fontId="25" fillId="0" borderId="11" xfId="57" applyFont="1" applyBorder="1">
      <alignment/>
      <protection/>
    </xf>
    <xf numFmtId="0" fontId="25" fillId="0" borderId="14" xfId="57" applyFont="1" applyBorder="1" applyAlignment="1">
      <alignment horizontal="center"/>
      <protection/>
    </xf>
    <xf numFmtId="0" fontId="25" fillId="0" borderId="14" xfId="57" applyFont="1" applyBorder="1" applyAlignment="1">
      <alignment vertical="top"/>
      <protection/>
    </xf>
    <xf numFmtId="0" fontId="25" fillId="0" borderId="14" xfId="57" applyFont="1" applyBorder="1">
      <alignment/>
      <protection/>
    </xf>
    <xf numFmtId="3" fontId="25" fillId="0" borderId="14" xfId="57" applyNumberFormat="1" applyFont="1" applyBorder="1">
      <alignment/>
      <protection/>
    </xf>
    <xf numFmtId="0" fontId="35" fillId="0" borderId="0" xfId="66" applyFont="1" applyAlignment="1">
      <alignment vertical="top" wrapText="1"/>
      <protection/>
    </xf>
    <xf numFmtId="0" fontId="35" fillId="0" borderId="0" xfId="66" applyFont="1" applyBorder="1" applyAlignment="1">
      <alignment vertical="top" wrapText="1"/>
      <protection/>
    </xf>
    <xf numFmtId="0" fontId="37" fillId="0" borderId="0" xfId="66" applyFont="1">
      <alignment/>
      <protection/>
    </xf>
    <xf numFmtId="3" fontId="37" fillId="0" borderId="0" xfId="66" applyNumberFormat="1" applyFont="1">
      <alignment/>
      <protection/>
    </xf>
    <xf numFmtId="0" fontId="37" fillId="0" borderId="0" xfId="66" applyFont="1" applyAlignment="1">
      <alignment horizontal="right"/>
      <protection/>
    </xf>
    <xf numFmtId="0" fontId="38" fillId="0" borderId="0" xfId="66" applyFont="1">
      <alignment/>
      <protection/>
    </xf>
    <xf numFmtId="3" fontId="38" fillId="0" borderId="0" xfId="66" applyNumberFormat="1" applyFont="1">
      <alignment/>
      <protection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3" fontId="36" fillId="0" borderId="0" xfId="0" applyNumberFormat="1" applyFont="1" applyBorder="1" applyAlignment="1">
      <alignment horizontal="center" vertical="center" wrapText="1"/>
    </xf>
    <xf numFmtId="0" fontId="36" fillId="0" borderId="0" xfId="66" applyFont="1" applyBorder="1" applyAlignment="1">
      <alignment horizontal="center" vertical="top" wrapText="1"/>
      <protection/>
    </xf>
    <xf numFmtId="0" fontId="40" fillId="0" borderId="0" xfId="57" applyFont="1">
      <alignment/>
      <protection/>
    </xf>
    <xf numFmtId="3" fontId="35" fillId="0" borderId="0" xfId="57" applyNumberFormat="1" applyFont="1">
      <alignment/>
      <protection/>
    </xf>
    <xf numFmtId="0" fontId="41" fillId="0" borderId="0" xfId="57" applyFont="1" applyAlignment="1">
      <alignment horizontal="center" vertical="center"/>
      <protection/>
    </xf>
    <xf numFmtId="0" fontId="40" fillId="0" borderId="29" xfId="57" applyFont="1" applyBorder="1">
      <alignment/>
      <protection/>
    </xf>
    <xf numFmtId="0" fontId="40" fillId="0" borderId="0" xfId="57" applyFont="1" applyBorder="1">
      <alignment/>
      <protection/>
    </xf>
    <xf numFmtId="0" fontId="41" fillId="0" borderId="0" xfId="57" applyFont="1">
      <alignment/>
      <protection/>
    </xf>
    <xf numFmtId="0" fontId="41" fillId="0" borderId="0" xfId="57" applyFont="1">
      <alignment/>
      <protection/>
    </xf>
    <xf numFmtId="0" fontId="42" fillId="0" borderId="0" xfId="57" applyFont="1">
      <alignment/>
      <protection/>
    </xf>
    <xf numFmtId="3" fontId="23" fillId="0" borderId="14" xfId="57" applyNumberFormat="1" applyFont="1" applyBorder="1" applyAlignment="1">
      <alignment horizontal="right"/>
      <protection/>
    </xf>
    <xf numFmtId="3" fontId="20" fillId="0" borderId="44" xfId="66" applyNumberFormat="1" applyFont="1" applyBorder="1">
      <alignment/>
      <protection/>
    </xf>
    <xf numFmtId="3" fontId="0" fillId="0" borderId="44" xfId="0" applyNumberFormat="1" applyFont="1" applyBorder="1" applyAlignment="1">
      <alignment horizontal="center" vertical="center" wrapText="1"/>
    </xf>
    <xf numFmtId="3" fontId="20" fillId="0" borderId="45" xfId="57" applyNumberFormat="1" applyFont="1" applyBorder="1" applyAlignment="1">
      <alignment horizontal="center"/>
      <protection/>
    </xf>
    <xf numFmtId="3" fontId="20" fillId="0" borderId="46" xfId="57" applyNumberFormat="1" applyFont="1" applyBorder="1">
      <alignment/>
      <protection/>
    </xf>
    <xf numFmtId="0" fontId="20" fillId="0" borderId="39" xfId="57" applyFont="1" applyBorder="1">
      <alignment/>
      <protection/>
    </xf>
    <xf numFmtId="3" fontId="20" fillId="0" borderId="39" xfId="57" applyNumberFormat="1" applyFont="1" applyFill="1" applyBorder="1">
      <alignment/>
      <protection/>
    </xf>
    <xf numFmtId="3" fontId="20" fillId="0" borderId="39" xfId="57" applyNumberFormat="1" applyFont="1" applyBorder="1">
      <alignment/>
      <protection/>
    </xf>
    <xf numFmtId="3" fontId="20" fillId="0" borderId="47" xfId="57" applyNumberFormat="1" applyFont="1" applyBorder="1">
      <alignment/>
      <protection/>
    </xf>
    <xf numFmtId="3" fontId="23" fillId="0" borderId="48" xfId="57" applyNumberFormat="1" applyFont="1" applyBorder="1">
      <alignment/>
      <protection/>
    </xf>
    <xf numFmtId="3" fontId="23" fillId="0" borderId="39" xfId="57" applyNumberFormat="1" applyFont="1" applyBorder="1">
      <alignment/>
      <protection/>
    </xf>
    <xf numFmtId="0" fontId="20" fillId="0" borderId="49" xfId="57" applyFont="1" applyBorder="1" applyAlignment="1">
      <alignment horizontal="center"/>
      <protection/>
    </xf>
    <xf numFmtId="3" fontId="20" fillId="0" borderId="24" xfId="57" applyNumberFormat="1" applyFont="1" applyBorder="1" applyAlignment="1">
      <alignment horizontal="center"/>
      <protection/>
    </xf>
    <xf numFmtId="0" fontId="23" fillId="0" borderId="50" xfId="57" applyFont="1" applyBorder="1" applyAlignment="1">
      <alignment horizontal="center" vertical="center"/>
      <protection/>
    </xf>
    <xf numFmtId="3" fontId="23" fillId="0" borderId="24" xfId="57" applyNumberFormat="1" applyFont="1" applyBorder="1" applyAlignment="1">
      <alignment horizontal="center" vertical="center"/>
      <protection/>
    </xf>
    <xf numFmtId="3" fontId="23" fillId="0" borderId="24" xfId="57" applyNumberFormat="1" applyFont="1" applyBorder="1" applyAlignment="1">
      <alignment horizontal="center" vertical="center" wrapText="1"/>
      <protection/>
    </xf>
    <xf numFmtId="3" fontId="20" fillId="0" borderId="51" xfId="57" applyNumberFormat="1" applyFont="1" applyBorder="1">
      <alignment/>
      <protection/>
    </xf>
    <xf numFmtId="3" fontId="20" fillId="0" borderId="47" xfId="57" applyNumberFormat="1" applyFont="1" applyBorder="1">
      <alignment/>
      <protection/>
    </xf>
    <xf numFmtId="0" fontId="20" fillId="0" borderId="52" xfId="57" applyFont="1" applyBorder="1">
      <alignment/>
      <protection/>
    </xf>
    <xf numFmtId="0" fontId="20" fillId="0" borderId="47" xfId="57" applyFont="1" applyBorder="1">
      <alignment/>
      <protection/>
    </xf>
    <xf numFmtId="0" fontId="20" fillId="0" borderId="53" xfId="57" applyFont="1" applyBorder="1">
      <alignment/>
      <protection/>
    </xf>
    <xf numFmtId="3" fontId="20" fillId="0" borderId="54" xfId="57" applyNumberFormat="1" applyFont="1" applyBorder="1">
      <alignment/>
      <protection/>
    </xf>
    <xf numFmtId="3" fontId="20" fillId="0" borderId="55" xfId="57" applyNumberFormat="1" applyFont="1" applyBorder="1">
      <alignment/>
      <protection/>
    </xf>
    <xf numFmtId="3" fontId="23" fillId="0" borderId="45" xfId="57" applyNumberFormat="1" applyFont="1" applyBorder="1">
      <alignment/>
      <protection/>
    </xf>
    <xf numFmtId="3" fontId="23" fillId="0" borderId="47" xfId="57" applyNumberFormat="1" applyFont="1" applyBorder="1">
      <alignment/>
      <protection/>
    </xf>
    <xf numFmtId="3" fontId="23" fillId="0" borderId="56" xfId="57" applyNumberFormat="1" applyFont="1" applyBorder="1">
      <alignment/>
      <protection/>
    </xf>
    <xf numFmtId="0" fontId="43" fillId="0" borderId="19" xfId="57" applyFont="1" applyBorder="1" applyAlignment="1">
      <alignment horizontal="center" vertical="center" wrapText="1"/>
      <protection/>
    </xf>
    <xf numFmtId="0" fontId="43" fillId="0" borderId="19" xfId="57" applyFont="1" applyBorder="1" applyAlignment="1">
      <alignment vertical="center" wrapText="1"/>
      <protection/>
    </xf>
    <xf numFmtId="3" fontId="44" fillId="0" borderId="19" xfId="57" applyNumberFormat="1" applyFont="1" applyBorder="1">
      <alignment/>
      <protection/>
    </xf>
    <xf numFmtId="3" fontId="44" fillId="0" borderId="22" xfId="57" applyNumberFormat="1" applyFont="1" applyBorder="1">
      <alignment/>
      <protection/>
    </xf>
    <xf numFmtId="3" fontId="44" fillId="0" borderId="57" xfId="57" applyNumberFormat="1" applyFont="1" applyBorder="1">
      <alignment/>
      <protection/>
    </xf>
    <xf numFmtId="3" fontId="43" fillId="0" borderId="58" xfId="57" applyNumberFormat="1" applyFont="1" applyBorder="1">
      <alignment/>
      <protection/>
    </xf>
    <xf numFmtId="3" fontId="44" fillId="0" borderId="30" xfId="57" applyNumberFormat="1" applyFont="1" applyBorder="1">
      <alignment/>
      <protection/>
    </xf>
    <xf numFmtId="3" fontId="44" fillId="0" borderId="18" xfId="57" applyNumberFormat="1" applyFont="1" applyBorder="1">
      <alignment/>
      <protection/>
    </xf>
    <xf numFmtId="3" fontId="44" fillId="0" borderId="36" xfId="57" applyNumberFormat="1" applyFont="1" applyBorder="1">
      <alignment/>
      <protection/>
    </xf>
    <xf numFmtId="3" fontId="43" fillId="0" borderId="59" xfId="57" applyNumberFormat="1" applyFont="1" applyBorder="1">
      <alignment/>
      <protection/>
    </xf>
    <xf numFmtId="3" fontId="44" fillId="0" borderId="18" xfId="57" applyNumberFormat="1" applyFont="1" applyFill="1" applyBorder="1">
      <alignment/>
      <protection/>
    </xf>
    <xf numFmtId="3" fontId="44" fillId="0" borderId="57" xfId="57" applyNumberFormat="1" applyFont="1" applyFill="1" applyBorder="1">
      <alignment/>
      <protection/>
    </xf>
    <xf numFmtId="9" fontId="44" fillId="0" borderId="19" xfId="57" applyNumberFormat="1" applyFont="1" applyBorder="1">
      <alignment/>
      <protection/>
    </xf>
    <xf numFmtId="0" fontId="43" fillId="0" borderId="19" xfId="57" applyFont="1" applyBorder="1" applyAlignment="1">
      <alignment horizontal="center" wrapText="1"/>
      <protection/>
    </xf>
    <xf numFmtId="0" fontId="43" fillId="0" borderId="19" xfId="57" applyFont="1" applyBorder="1" applyAlignment="1">
      <alignment wrapText="1"/>
      <protection/>
    </xf>
    <xf numFmtId="3" fontId="44" fillId="0" borderId="23" xfId="57" applyNumberFormat="1" applyFont="1" applyBorder="1">
      <alignment/>
      <protection/>
    </xf>
    <xf numFmtId="3" fontId="44" fillId="0" borderId="19" xfId="57" applyNumberFormat="1" applyFont="1" applyFill="1" applyBorder="1">
      <alignment/>
      <protection/>
    </xf>
    <xf numFmtId="3" fontId="23" fillId="0" borderId="0" xfId="0" applyNumberFormat="1" applyFont="1" applyBorder="1" applyAlignment="1">
      <alignment/>
    </xf>
    <xf numFmtId="0" fontId="23" fillId="0" borderId="60" xfId="0" applyFont="1" applyBorder="1" applyAlignment="1">
      <alignment/>
    </xf>
    <xf numFmtId="3" fontId="23" fillId="0" borderId="6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7" fillId="0" borderId="0" xfId="0" applyNumberFormat="1" applyFont="1" applyAlignment="1">
      <alignment horizontal="right"/>
    </xf>
    <xf numFmtId="1" fontId="23" fillId="0" borderId="14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3" fontId="23" fillId="0" borderId="15" xfId="66" applyNumberFormat="1" applyFont="1" applyBorder="1" applyAlignment="1">
      <alignment horizontal="center" vertical="center" wrapText="1"/>
      <protection/>
    </xf>
    <xf numFmtId="3" fontId="23" fillId="0" borderId="15" xfId="0" applyNumberFormat="1" applyFont="1" applyBorder="1" applyAlignment="1">
      <alignment horizontal="center" vertical="center"/>
    </xf>
    <xf numFmtId="0" fontId="20" fillId="0" borderId="10" xfId="66" applyFont="1" applyBorder="1" applyAlignment="1">
      <alignment horizontal="center" vertical="top" wrapText="1"/>
      <protection/>
    </xf>
    <xf numFmtId="3" fontId="20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3" fillId="0" borderId="14" xfId="0" applyNumberFormat="1" applyFont="1" applyBorder="1" applyAlignment="1">
      <alignment horizontal="right"/>
    </xf>
    <xf numFmtId="0" fontId="20" fillId="0" borderId="0" xfId="66" applyFont="1" applyBorder="1" applyAlignment="1">
      <alignment horizontal="right"/>
      <protection/>
    </xf>
    <xf numFmtId="0" fontId="20" fillId="0" borderId="12" xfId="66" applyFont="1" applyBorder="1" applyAlignment="1">
      <alignment horizontal="right"/>
      <protection/>
    </xf>
    <xf numFmtId="0" fontId="23" fillId="0" borderId="10" xfId="66" applyFont="1" applyBorder="1" applyAlignment="1">
      <alignment horizontal="right"/>
      <protection/>
    </xf>
    <xf numFmtId="0" fontId="20" fillId="0" borderId="0" xfId="66" applyFont="1" applyAlignment="1">
      <alignment horizontal="right"/>
      <protection/>
    </xf>
    <xf numFmtId="0" fontId="23" fillId="0" borderId="0" xfId="66" applyFont="1" applyBorder="1" applyAlignment="1">
      <alignment horizontal="right"/>
      <protection/>
    </xf>
    <xf numFmtId="0" fontId="23" fillId="0" borderId="11" xfId="66" applyFont="1" applyBorder="1" applyAlignment="1">
      <alignment horizontal="right"/>
      <protection/>
    </xf>
    <xf numFmtId="3" fontId="25" fillId="0" borderId="14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1" xfId="66" applyNumberFormat="1" applyFont="1" applyBorder="1" applyAlignment="1">
      <alignment horizontal="center" vertical="center" wrapText="1"/>
      <protection/>
    </xf>
    <xf numFmtId="3" fontId="23" fillId="0" borderId="11" xfId="66" applyNumberFormat="1" applyFont="1" applyBorder="1" applyAlignment="1">
      <alignment horizontal="center" vertical="center" wrapText="1"/>
      <protection/>
    </xf>
    <xf numFmtId="3" fontId="25" fillId="0" borderId="11" xfId="0" applyNumberFormat="1" applyFont="1" applyBorder="1" applyAlignment="1">
      <alignment horizontal="center" vertical="center"/>
    </xf>
    <xf numFmtId="0" fontId="20" fillId="0" borderId="11" xfId="66" applyFont="1" applyBorder="1" applyAlignment="1">
      <alignment horizontal="center" vertical="top" wrapText="1"/>
      <protection/>
    </xf>
    <xf numFmtId="3" fontId="0" fillId="0" borderId="1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8" fillId="0" borderId="60" xfId="66" applyFont="1" applyBorder="1" applyAlignment="1">
      <alignment horizontal="center"/>
      <protection/>
    </xf>
    <xf numFmtId="49" fontId="2" fillId="0" borderId="60" xfId="66" applyNumberFormat="1" applyFont="1" applyBorder="1" applyAlignment="1">
      <alignment horizontal="center"/>
      <protection/>
    </xf>
    <xf numFmtId="49" fontId="28" fillId="0" borderId="60" xfId="66" applyNumberFormat="1" applyFont="1" applyBorder="1">
      <alignment/>
      <protection/>
    </xf>
    <xf numFmtId="0" fontId="28" fillId="0" borderId="60" xfId="66" applyFont="1" applyBorder="1">
      <alignment/>
      <protection/>
    </xf>
    <xf numFmtId="3" fontId="28" fillId="0" borderId="60" xfId="66" applyNumberFormat="1" applyFont="1" applyBorder="1">
      <alignment/>
      <protection/>
    </xf>
    <xf numFmtId="0" fontId="29" fillId="0" borderId="61" xfId="66" applyFont="1" applyBorder="1" applyAlignment="1">
      <alignment horizontal="center"/>
      <protection/>
    </xf>
    <xf numFmtId="49" fontId="29" fillId="0" borderId="61" xfId="66" applyNumberFormat="1" applyFont="1" applyBorder="1" applyAlignment="1">
      <alignment horizontal="center"/>
      <protection/>
    </xf>
    <xf numFmtId="49" fontId="29" fillId="0" borderId="61" xfId="66" applyNumberFormat="1" applyFont="1" applyBorder="1">
      <alignment/>
      <protection/>
    </xf>
    <xf numFmtId="0" fontId="29" fillId="0" borderId="61" xfId="66" applyFont="1" applyBorder="1">
      <alignment/>
      <protection/>
    </xf>
    <xf numFmtId="3" fontId="29" fillId="0" borderId="61" xfId="66" applyNumberFormat="1" applyFont="1" applyBorder="1">
      <alignment/>
      <protection/>
    </xf>
    <xf numFmtId="0" fontId="28" fillId="0" borderId="0" xfId="66" applyFont="1" applyAlignment="1">
      <alignment horizontal="right"/>
      <protection/>
    </xf>
    <xf numFmtId="0" fontId="28" fillId="0" borderId="10" xfId="66" applyFont="1" applyBorder="1" applyAlignment="1">
      <alignment horizontal="right"/>
      <protection/>
    </xf>
    <xf numFmtId="0" fontId="28" fillId="0" borderId="60" xfId="66" applyFont="1" applyBorder="1" applyAlignment="1">
      <alignment horizontal="right"/>
      <protection/>
    </xf>
    <xf numFmtId="3" fontId="28" fillId="0" borderId="0" xfId="66" applyNumberFormat="1" applyFont="1" applyBorder="1">
      <alignment/>
      <protection/>
    </xf>
    <xf numFmtId="0" fontId="29" fillId="0" borderId="61" xfId="66" applyFont="1" applyBorder="1" applyAlignment="1">
      <alignment horizontal="right"/>
      <protection/>
    </xf>
    <xf numFmtId="0" fontId="29" fillId="0" borderId="0" xfId="66" applyFont="1">
      <alignment/>
      <protection/>
    </xf>
    <xf numFmtId="3" fontId="28" fillId="0" borderId="62" xfId="66" applyNumberFormat="1" applyFont="1" applyBorder="1">
      <alignment/>
      <protection/>
    </xf>
    <xf numFmtId="0" fontId="22" fillId="0" borderId="0" xfId="66" applyFont="1" applyAlignment="1">
      <alignment horizontal="right"/>
      <protection/>
    </xf>
    <xf numFmtId="0" fontId="20" fillId="0" borderId="14" xfId="66" applyFont="1" applyBorder="1">
      <alignment/>
      <protection/>
    </xf>
    <xf numFmtId="0" fontId="23" fillId="0" borderId="14" xfId="66" applyFont="1" applyBorder="1" applyAlignment="1">
      <alignment horizontal="right"/>
      <protection/>
    </xf>
    <xf numFmtId="0" fontId="20" fillId="0" borderId="0" xfId="66" applyFont="1" applyAlignment="1">
      <alignment/>
      <protection/>
    </xf>
    <xf numFmtId="0" fontId="20" fillId="0" borderId="0" xfId="66" applyFont="1" applyAlignment="1">
      <alignment vertical="top" wrapText="1"/>
      <protection/>
    </xf>
    <xf numFmtId="0" fontId="20" fillId="0" borderId="0" xfId="66" applyFont="1" applyBorder="1" applyAlignment="1">
      <alignment vertical="top" wrapText="1"/>
      <protection/>
    </xf>
    <xf numFmtId="3" fontId="20" fillId="0" borderId="10" xfId="66" applyNumberFormat="1" applyFont="1" applyFill="1" applyBorder="1">
      <alignment/>
      <protection/>
    </xf>
    <xf numFmtId="0" fontId="20" fillId="0" borderId="13" xfId="66" applyFont="1" applyBorder="1" applyAlignment="1">
      <alignment horizontal="right"/>
      <protection/>
    </xf>
    <xf numFmtId="0" fontId="20" fillId="0" borderId="10" xfId="66" applyFont="1" applyBorder="1" applyAlignment="1">
      <alignment horizontal="right"/>
      <protection/>
    </xf>
    <xf numFmtId="3" fontId="20" fillId="0" borderId="12" xfId="66" applyNumberFormat="1" applyFont="1" applyFill="1" applyBorder="1">
      <alignment/>
      <protection/>
    </xf>
    <xf numFmtId="0" fontId="23" fillId="0" borderId="12" xfId="66" applyFont="1" applyBorder="1" applyAlignment="1">
      <alignment horizontal="right"/>
      <protection/>
    </xf>
    <xf numFmtId="0" fontId="20" fillId="0" borderId="16" xfId="66" applyFont="1" applyBorder="1" applyAlignment="1">
      <alignment horizontal="right"/>
      <protection/>
    </xf>
    <xf numFmtId="3" fontId="20" fillId="0" borderId="16" xfId="66" applyNumberFormat="1" applyFont="1" applyFill="1" applyBorder="1">
      <alignment/>
      <protection/>
    </xf>
    <xf numFmtId="3" fontId="20" fillId="0" borderId="15" xfId="66" applyNumberFormat="1" applyFont="1" applyBorder="1">
      <alignment/>
      <protection/>
    </xf>
    <xf numFmtId="0" fontId="20" fillId="0" borderId="11" xfId="66" applyFont="1" applyBorder="1" applyAlignment="1">
      <alignment horizontal="right"/>
      <protection/>
    </xf>
    <xf numFmtId="3" fontId="23" fillId="0" borderId="12" xfId="66" applyNumberFormat="1" applyFont="1" applyFill="1" applyBorder="1">
      <alignment/>
      <protection/>
    </xf>
    <xf numFmtId="0" fontId="23" fillId="0" borderId="15" xfId="66" applyFont="1" applyBorder="1" applyAlignment="1">
      <alignment horizontal="right"/>
      <protection/>
    </xf>
    <xf numFmtId="0" fontId="23" fillId="0" borderId="13" xfId="66" applyFont="1" applyBorder="1" applyAlignment="1">
      <alignment horizontal="right"/>
      <protection/>
    </xf>
    <xf numFmtId="0" fontId="20" fillId="0" borderId="14" xfId="66" applyFont="1" applyBorder="1" applyAlignment="1">
      <alignment horizontal="right"/>
      <protection/>
    </xf>
    <xf numFmtId="3" fontId="23" fillId="0" borderId="14" xfId="66" applyNumberFormat="1" applyFont="1" applyBorder="1">
      <alignment/>
      <protection/>
    </xf>
    <xf numFmtId="0" fontId="23" fillId="0" borderId="0" xfId="66" applyFont="1" applyAlignment="1">
      <alignment horizontal="right"/>
      <protection/>
    </xf>
    <xf numFmtId="0" fontId="23" fillId="0" borderId="0" xfId="66" applyFont="1" applyFill="1" applyAlignment="1">
      <alignment horizontal="right"/>
      <protection/>
    </xf>
    <xf numFmtId="0" fontId="20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>
      <alignment horizontal="right"/>
      <protection/>
    </xf>
    <xf numFmtId="0" fontId="20" fillId="0" borderId="0" xfId="66" applyFont="1" applyFill="1" applyBorder="1" applyAlignment="1">
      <alignment horizontal="right"/>
      <protection/>
    </xf>
    <xf numFmtId="0" fontId="20" fillId="0" borderId="14" xfId="66" applyFont="1" applyFill="1" applyBorder="1" applyAlignment="1">
      <alignment horizontal="right"/>
      <protection/>
    </xf>
    <xf numFmtId="3" fontId="20" fillId="0" borderId="63" xfId="66" applyNumberFormat="1" applyFont="1" applyBorder="1">
      <alignment/>
      <protection/>
    </xf>
    <xf numFmtId="3" fontId="20" fillId="0" borderId="62" xfId="66" applyNumberFormat="1" applyFont="1" applyBorder="1">
      <alignment/>
      <protection/>
    </xf>
    <xf numFmtId="3" fontId="23" fillId="0" borderId="0" xfId="0" applyNumberFormat="1" applyFont="1" applyAlignment="1">
      <alignment/>
    </xf>
    <xf numFmtId="0" fontId="26" fillId="0" borderId="0" xfId="0" applyFont="1" applyAlignment="1">
      <alignment/>
    </xf>
    <xf numFmtId="3" fontId="20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3" fontId="23" fillId="0" borderId="12" xfId="0" applyNumberFormat="1" applyFont="1" applyBorder="1" applyAlignment="1">
      <alignment horizontal="right"/>
    </xf>
    <xf numFmtId="0" fontId="26" fillId="0" borderId="12" xfId="0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64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0" fontId="26" fillId="0" borderId="14" xfId="0" applyFont="1" applyBorder="1" applyAlignment="1">
      <alignment/>
    </xf>
    <xf numFmtId="0" fontId="20" fillId="0" borderId="0" xfId="66" applyFont="1" applyBorder="1" applyAlignment="1">
      <alignment horizontal="right" vertical="top" wrapText="1"/>
      <protection/>
    </xf>
    <xf numFmtId="3" fontId="20" fillId="0" borderId="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/>
    </xf>
    <xf numFmtId="3" fontId="20" fillId="0" borderId="65" xfId="57" applyNumberFormat="1" applyFont="1" applyBorder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3" fontId="20" fillId="0" borderId="22" xfId="57" applyNumberFormat="1" applyFont="1" applyBorder="1" applyAlignment="1">
      <alignment horizontal="center"/>
      <protection/>
    </xf>
    <xf numFmtId="3" fontId="20" fillId="0" borderId="15" xfId="57" applyNumberFormat="1" applyFont="1" applyBorder="1" applyAlignment="1">
      <alignment horizontal="center"/>
      <protection/>
    </xf>
    <xf numFmtId="3" fontId="20" fillId="0" borderId="24" xfId="57" applyNumberFormat="1" applyFont="1" applyBorder="1" applyAlignment="1">
      <alignment horizontal="center"/>
      <protection/>
    </xf>
    <xf numFmtId="3" fontId="23" fillId="0" borderId="66" xfId="57" applyNumberFormat="1" applyFont="1" applyBorder="1" applyAlignment="1">
      <alignment horizontal="center" vertical="center"/>
      <protection/>
    </xf>
    <xf numFmtId="3" fontId="23" fillId="0" borderId="24" xfId="66" applyNumberFormat="1" applyFont="1" applyBorder="1" applyAlignment="1">
      <alignment horizontal="center" vertical="center" wrapText="1"/>
      <protection/>
    </xf>
    <xf numFmtId="3" fontId="23" fillId="0" borderId="66" xfId="66" applyNumberFormat="1" applyFont="1" applyBorder="1" applyAlignment="1">
      <alignment horizontal="center" vertical="center" wrapText="1"/>
      <protection/>
    </xf>
    <xf numFmtId="3" fontId="20" fillId="0" borderId="0" xfId="57" applyNumberFormat="1" applyFont="1" applyBorder="1">
      <alignment/>
      <protection/>
    </xf>
    <xf numFmtId="3" fontId="20" fillId="0" borderId="67" xfId="57" applyNumberFormat="1" applyFont="1" applyBorder="1">
      <alignment/>
      <protection/>
    </xf>
    <xf numFmtId="3" fontId="20" fillId="0" borderId="68" xfId="57" applyNumberFormat="1" applyFont="1" applyBorder="1">
      <alignment/>
      <protection/>
    </xf>
    <xf numFmtId="3" fontId="20" fillId="0" borderId="69" xfId="57" applyNumberFormat="1" applyFont="1" applyBorder="1" applyAlignment="1">
      <alignment horizontal="right"/>
      <protection/>
    </xf>
    <xf numFmtId="3" fontId="20" fillId="0" borderId="27" xfId="57" applyNumberFormat="1" applyFont="1" applyBorder="1">
      <alignment/>
      <protection/>
    </xf>
    <xf numFmtId="3" fontId="20" fillId="0" borderId="28" xfId="57" applyNumberFormat="1" applyFont="1" applyBorder="1">
      <alignment/>
      <protection/>
    </xf>
    <xf numFmtId="3" fontId="20" fillId="0" borderId="27" xfId="57" applyNumberFormat="1" applyFont="1" applyBorder="1">
      <alignment/>
      <protection/>
    </xf>
    <xf numFmtId="3" fontId="20" fillId="0" borderId="0" xfId="57" applyNumberFormat="1" applyFont="1" applyBorder="1">
      <alignment/>
      <protection/>
    </xf>
    <xf numFmtId="3" fontId="20" fillId="0" borderId="0" xfId="57" applyNumberFormat="1" applyFont="1" applyFill="1" applyBorder="1">
      <alignment/>
      <protection/>
    </xf>
    <xf numFmtId="3" fontId="20" fillId="0" borderId="70" xfId="57" applyNumberFormat="1" applyFont="1" applyBorder="1" applyAlignment="1">
      <alignment horizontal="right"/>
      <protection/>
    </xf>
    <xf numFmtId="3" fontId="20" fillId="0" borderId="26" xfId="57" applyNumberFormat="1" applyFont="1" applyBorder="1" applyAlignment="1">
      <alignment horizontal="right"/>
      <protection/>
    </xf>
    <xf numFmtId="3" fontId="20" fillId="0" borderId="0" xfId="57" applyNumberFormat="1" applyFont="1" applyBorder="1" applyAlignment="1">
      <alignment horizontal="right"/>
      <protection/>
    </xf>
    <xf numFmtId="3" fontId="20" fillId="0" borderId="71" xfId="57" applyNumberFormat="1" applyFont="1" applyBorder="1" applyAlignment="1">
      <alignment horizontal="right"/>
      <protection/>
    </xf>
    <xf numFmtId="3" fontId="23" fillId="0" borderId="72" xfId="57" applyNumberFormat="1" applyFont="1" applyBorder="1">
      <alignment/>
      <protection/>
    </xf>
    <xf numFmtId="3" fontId="23" fillId="0" borderId="24" xfId="57" applyNumberFormat="1" applyFont="1" applyBorder="1" applyAlignment="1">
      <alignment horizontal="right"/>
      <protection/>
    </xf>
    <xf numFmtId="3" fontId="20" fillId="0" borderId="0" xfId="57" applyNumberFormat="1" applyFont="1" applyBorder="1">
      <alignment/>
      <protection/>
    </xf>
    <xf numFmtId="3" fontId="20" fillId="0" borderId="27" xfId="66" applyNumberFormat="1" applyFont="1" applyFill="1" applyBorder="1">
      <alignment/>
      <protection/>
    </xf>
    <xf numFmtId="3" fontId="20" fillId="0" borderId="73" xfId="57" applyNumberFormat="1" applyFont="1" applyBorder="1">
      <alignment/>
      <protection/>
    </xf>
    <xf numFmtId="3" fontId="20" fillId="0" borderId="14" xfId="57" applyNumberFormat="1" applyFont="1" applyBorder="1" applyAlignment="1">
      <alignment horizontal="right"/>
      <protection/>
    </xf>
    <xf numFmtId="3" fontId="23" fillId="0" borderId="74" xfId="57" applyNumberFormat="1" applyFont="1" applyBorder="1">
      <alignment/>
      <protection/>
    </xf>
    <xf numFmtId="3" fontId="23" fillId="0" borderId="21" xfId="57" applyNumberFormat="1" applyFont="1" applyBorder="1">
      <alignment/>
      <protection/>
    </xf>
    <xf numFmtId="3" fontId="23" fillId="0" borderId="36" xfId="57" applyNumberFormat="1" applyFont="1" applyBorder="1">
      <alignment/>
      <protection/>
    </xf>
    <xf numFmtId="3" fontId="23" fillId="0" borderId="0" xfId="57" applyNumberFormat="1" applyFont="1" applyBorder="1">
      <alignment/>
      <protection/>
    </xf>
    <xf numFmtId="3" fontId="23" fillId="0" borderId="66" xfId="57" applyNumberFormat="1" applyFont="1" applyBorder="1" applyAlignment="1">
      <alignment horizontal="right"/>
      <protection/>
    </xf>
    <xf numFmtId="3" fontId="20" fillId="0" borderId="38" xfId="57" applyNumberFormat="1" applyFont="1" applyBorder="1" applyAlignment="1">
      <alignment horizontal="right"/>
      <protection/>
    </xf>
    <xf numFmtId="3" fontId="20" fillId="0" borderId="75" xfId="57" applyNumberFormat="1" applyFont="1" applyBorder="1" applyAlignment="1">
      <alignment horizontal="right"/>
      <protection/>
    </xf>
    <xf numFmtId="3" fontId="23" fillId="0" borderId="66" xfId="57" applyNumberFormat="1" applyFont="1" applyBorder="1">
      <alignment/>
      <protection/>
    </xf>
    <xf numFmtId="3" fontId="23" fillId="0" borderId="75" xfId="57" applyNumberFormat="1" applyFont="1" applyBorder="1" applyAlignment="1">
      <alignment horizontal="right"/>
      <protection/>
    </xf>
    <xf numFmtId="3" fontId="23" fillId="0" borderId="76" xfId="57" applyNumberFormat="1" applyFont="1" applyBorder="1">
      <alignment/>
      <protection/>
    </xf>
    <xf numFmtId="3" fontId="23" fillId="0" borderId="34" xfId="57" applyNumberFormat="1" applyFont="1" applyBorder="1">
      <alignment/>
      <protection/>
    </xf>
    <xf numFmtId="3" fontId="23" fillId="0" borderId="32" xfId="57" applyNumberFormat="1" applyFont="1" applyBorder="1">
      <alignment/>
      <protection/>
    </xf>
    <xf numFmtId="3" fontId="34" fillId="0" borderId="0" xfId="57" applyNumberFormat="1" applyFont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wrapText="1"/>
      <protection/>
    </xf>
    <xf numFmtId="3" fontId="24" fillId="0" borderId="10" xfId="66" applyNumberFormat="1" applyFont="1" applyBorder="1" applyAlignment="1">
      <alignment horizontal="center" vertical="top" wrapText="1"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 applyBorder="1">
      <alignment/>
      <protection/>
    </xf>
    <xf numFmtId="0" fontId="0" fillId="0" borderId="0" xfId="57" applyFont="1" applyAlignment="1">
      <alignment horizontal="center"/>
      <protection/>
    </xf>
    <xf numFmtId="3" fontId="20" fillId="0" borderId="12" xfId="66" applyNumberFormat="1" applyFont="1" applyBorder="1" applyAlignment="1">
      <alignment horizontal="center" vertical="center" wrapText="1"/>
      <protection/>
    </xf>
    <xf numFmtId="3" fontId="26" fillId="0" borderId="0" xfId="57" applyNumberFormat="1" applyFont="1">
      <alignment/>
      <protection/>
    </xf>
    <xf numFmtId="3" fontId="0" fillId="24" borderId="0" xfId="57" applyNumberFormat="1" applyFont="1" applyFill="1">
      <alignment/>
      <protection/>
    </xf>
    <xf numFmtId="0" fontId="26" fillId="24" borderId="0" xfId="57" applyFont="1" applyFill="1">
      <alignment/>
      <protection/>
    </xf>
    <xf numFmtId="0" fontId="0" fillId="24" borderId="0" xfId="57" applyFont="1" applyFill="1">
      <alignment/>
      <protection/>
    </xf>
    <xf numFmtId="0" fontId="0" fillId="0" borderId="0" xfId="57" applyFont="1" applyBorder="1" applyAlignment="1">
      <alignment horizontal="right"/>
      <protection/>
    </xf>
    <xf numFmtId="3" fontId="23" fillId="0" borderId="0" xfId="57" applyNumberFormat="1" applyFont="1">
      <alignment/>
      <protection/>
    </xf>
    <xf numFmtId="3" fontId="23" fillId="0" borderId="0" xfId="57" applyNumberFormat="1" applyFont="1" applyFill="1" applyBorder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0" fillId="0" borderId="24" xfId="58" applyFont="1" applyBorder="1" applyAlignment="1">
      <alignment horizontal="center"/>
      <protection/>
    </xf>
    <xf numFmtId="3" fontId="0" fillId="0" borderId="24" xfId="58" applyNumberFormat="1" applyFont="1" applyBorder="1" applyAlignment="1">
      <alignment horizontal="center"/>
      <protection/>
    </xf>
    <xf numFmtId="0" fontId="26" fillId="0" borderId="24" xfId="58" applyFont="1" applyBorder="1" applyAlignment="1">
      <alignment horizontal="center"/>
      <protection/>
    </xf>
    <xf numFmtId="0" fontId="26" fillId="0" borderId="24" xfId="58" applyFont="1" applyBorder="1">
      <alignment/>
      <protection/>
    </xf>
    <xf numFmtId="0" fontId="0" fillId="0" borderId="24" xfId="58" applyFont="1" applyBorder="1">
      <alignment/>
      <protection/>
    </xf>
    <xf numFmtId="3" fontId="0" fillId="0" borderId="24" xfId="58" applyNumberFormat="1" applyFont="1" applyBorder="1">
      <alignment/>
      <protection/>
    </xf>
    <xf numFmtId="3" fontId="26" fillId="0" borderId="24" xfId="58" applyNumberFormat="1" applyFont="1" applyBorder="1">
      <alignment/>
      <protection/>
    </xf>
    <xf numFmtId="0" fontId="44" fillId="0" borderId="18" xfId="57" applyFont="1" applyBorder="1">
      <alignment/>
      <protection/>
    </xf>
    <xf numFmtId="3" fontId="43" fillId="0" borderId="77" xfId="57" applyNumberFormat="1" applyFont="1" applyBorder="1">
      <alignment/>
      <protection/>
    </xf>
    <xf numFmtId="0" fontId="44" fillId="0" borderId="0" xfId="57" applyFont="1">
      <alignment/>
      <protection/>
    </xf>
    <xf numFmtId="0" fontId="44" fillId="0" borderId="19" xfId="57" applyFont="1" applyBorder="1">
      <alignment/>
      <protection/>
    </xf>
    <xf numFmtId="3" fontId="43" fillId="0" borderId="19" xfId="57" applyNumberFormat="1" applyFont="1" applyBorder="1">
      <alignment/>
      <protection/>
    </xf>
    <xf numFmtId="0" fontId="44" fillId="0" borderId="22" xfId="57" applyFont="1" applyBorder="1">
      <alignment/>
      <protection/>
    </xf>
    <xf numFmtId="0" fontId="44" fillId="0" borderId="57" xfId="57" applyFont="1" applyBorder="1">
      <alignment/>
      <protection/>
    </xf>
    <xf numFmtId="3" fontId="43" fillId="0" borderId="22" xfId="57" applyNumberFormat="1" applyFont="1" applyBorder="1">
      <alignment/>
      <protection/>
    </xf>
    <xf numFmtId="0" fontId="43" fillId="0" borderId="59" xfId="57" applyFont="1" applyBorder="1">
      <alignment/>
      <protection/>
    </xf>
    <xf numFmtId="3" fontId="43" fillId="0" borderId="78" xfId="57" applyNumberFormat="1" applyFont="1" applyBorder="1">
      <alignment/>
      <protection/>
    </xf>
    <xf numFmtId="3" fontId="44" fillId="0" borderId="0" xfId="57" applyNumberFormat="1" applyFont="1">
      <alignment/>
      <protection/>
    </xf>
    <xf numFmtId="0" fontId="44" fillId="0" borderId="18" xfId="57" applyFont="1" applyFill="1" applyBorder="1">
      <alignment/>
      <protection/>
    </xf>
    <xf numFmtId="0" fontId="44" fillId="0" borderId="0" xfId="57" applyFont="1" applyFill="1">
      <alignment/>
      <protection/>
    </xf>
    <xf numFmtId="0" fontId="44" fillId="0" borderId="19" xfId="57" applyFont="1" applyFill="1" applyBorder="1">
      <alignment/>
      <protection/>
    </xf>
    <xf numFmtId="0" fontId="43" fillId="0" borderId="0" xfId="57" applyFont="1" applyBorder="1">
      <alignment/>
      <protection/>
    </xf>
    <xf numFmtId="0" fontId="43" fillId="0" borderId="77" xfId="57" applyFont="1" applyBorder="1">
      <alignment/>
      <protection/>
    </xf>
    <xf numFmtId="0" fontId="44" fillId="0" borderId="0" xfId="57" applyFont="1" applyBorder="1">
      <alignment/>
      <protection/>
    </xf>
    <xf numFmtId="0" fontId="43" fillId="0" borderId="19" xfId="57" applyFont="1" applyBorder="1">
      <alignment/>
      <protection/>
    </xf>
    <xf numFmtId="3" fontId="24" fillId="0" borderId="62" xfId="0" applyNumberFormat="1" applyFont="1" applyBorder="1" applyAlignment="1">
      <alignment/>
    </xf>
    <xf numFmtId="3" fontId="24" fillId="0" borderId="14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3" fontId="25" fillId="0" borderId="62" xfId="0" applyNumberFormat="1" applyFont="1" applyBorder="1" applyAlignment="1">
      <alignment horizontal="right" vertical="center" wrapText="1"/>
    </xf>
    <xf numFmtId="0" fontId="26" fillId="0" borderId="62" xfId="0" applyFont="1" applyBorder="1" applyAlignment="1">
      <alignment horizontal="center" vertical="center"/>
    </xf>
    <xf numFmtId="0" fontId="45" fillId="0" borderId="0" xfId="66" applyFont="1">
      <alignment/>
      <protection/>
    </xf>
    <xf numFmtId="3" fontId="25" fillId="0" borderId="11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0" fontId="33" fillId="0" borderId="0" xfId="66" applyFont="1" applyAlignment="1">
      <alignment horizontal="right"/>
      <protection/>
    </xf>
    <xf numFmtId="0" fontId="29" fillId="0" borderId="0" xfId="66" applyFont="1" applyBorder="1" applyAlignment="1">
      <alignment horizontal="right"/>
      <protection/>
    </xf>
    <xf numFmtId="3" fontId="20" fillId="0" borderId="11" xfId="66" applyNumberFormat="1" applyFont="1" applyBorder="1" applyAlignment="1">
      <alignment horizontal="center" vertical="center" wrapText="1"/>
      <protection/>
    </xf>
    <xf numFmtId="0" fontId="28" fillId="0" borderId="0" xfId="66" applyFont="1" applyBorder="1" applyAlignment="1">
      <alignment horizontal="right"/>
      <protection/>
    </xf>
    <xf numFmtId="0" fontId="29" fillId="0" borderId="14" xfId="66" applyFont="1" applyBorder="1" applyAlignment="1">
      <alignment horizontal="right"/>
      <protection/>
    </xf>
    <xf numFmtId="3" fontId="20" fillId="0" borderId="24" xfId="59" applyNumberFormat="1" applyFont="1" applyBorder="1" applyAlignment="1">
      <alignment horizontal="right" vertical="center"/>
      <protection/>
    </xf>
    <xf numFmtId="3" fontId="20" fillId="0" borderId="24" xfId="59" applyNumberFormat="1" applyFont="1" applyBorder="1" applyAlignment="1">
      <alignment horizontal="right"/>
      <protection/>
    </xf>
    <xf numFmtId="0" fontId="20" fillId="0" borderId="66" xfId="59" applyFont="1" applyBorder="1" applyAlignment="1">
      <alignment horizontal="left" vertical="center"/>
      <protection/>
    </xf>
    <xf numFmtId="0" fontId="20" fillId="0" borderId="66" xfId="59" applyFont="1" applyBorder="1">
      <alignment/>
      <protection/>
    </xf>
    <xf numFmtId="0" fontId="20" fillId="0" borderId="0" xfId="59" applyFont="1" applyBorder="1">
      <alignment/>
      <protection/>
    </xf>
    <xf numFmtId="0" fontId="46" fillId="0" borderId="0" xfId="56" applyFont="1" applyBorder="1" applyAlignment="1">
      <alignment horizontal="right"/>
      <protection/>
    </xf>
    <xf numFmtId="0" fontId="0" fillId="0" borderId="0" xfId="59" applyFont="1">
      <alignment/>
      <protection/>
    </xf>
    <xf numFmtId="3" fontId="21" fillId="0" borderId="0" xfId="59" applyNumberFormat="1" applyFont="1" applyBorder="1" applyAlignment="1">
      <alignment horizontal="right"/>
      <protection/>
    </xf>
    <xf numFmtId="3" fontId="20" fillId="0" borderId="0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0" fontId="23" fillId="0" borderId="0" xfId="59" applyFont="1" applyBorder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3" fontId="23" fillId="0" borderId="0" xfId="59" applyNumberFormat="1" applyFont="1" applyBorder="1" applyAlignment="1">
      <alignment horizontal="right"/>
      <protection/>
    </xf>
    <xf numFmtId="3" fontId="23" fillId="0" borderId="0" xfId="59" applyNumberFormat="1" applyFont="1" applyBorder="1" applyAlignment="1">
      <alignment horizontal="center"/>
      <protection/>
    </xf>
    <xf numFmtId="0" fontId="20" fillId="0" borderId="0" xfId="59" applyFont="1" applyBorder="1" applyAlignment="1">
      <alignment horizontal="left"/>
      <protection/>
    </xf>
    <xf numFmtId="0" fontId="20" fillId="0" borderId="12" xfId="59" applyFont="1" applyBorder="1">
      <alignment/>
      <protection/>
    </xf>
    <xf numFmtId="0" fontId="23" fillId="0" borderId="12" xfId="59" applyFont="1" applyBorder="1" applyAlignment="1">
      <alignment horizontal="center"/>
      <protection/>
    </xf>
    <xf numFmtId="3" fontId="23" fillId="0" borderId="12" xfId="59" applyNumberFormat="1" applyFont="1" applyBorder="1" applyAlignment="1">
      <alignment horizontal="right"/>
      <protection/>
    </xf>
    <xf numFmtId="0" fontId="26" fillId="0" borderId="0" xfId="59" applyFont="1" applyAlignment="1">
      <alignment horizontal="center"/>
      <protection/>
    </xf>
    <xf numFmtId="3" fontId="23" fillId="0" borderId="24" xfId="59" applyNumberFormat="1" applyFont="1" applyBorder="1" applyAlignment="1">
      <alignment horizontal="right" vertical="center"/>
      <protection/>
    </xf>
    <xf numFmtId="3" fontId="23" fillId="0" borderId="71" xfId="59" applyNumberFormat="1" applyFont="1" applyBorder="1" applyAlignment="1">
      <alignment horizontal="right" vertical="center"/>
      <protection/>
    </xf>
    <xf numFmtId="0" fontId="23" fillId="0" borderId="79" xfId="59" applyFont="1" applyBorder="1" applyAlignment="1">
      <alignment horizontal="left" vertical="center"/>
      <protection/>
    </xf>
    <xf numFmtId="0" fontId="23" fillId="0" borderId="62" xfId="59" applyFont="1" applyBorder="1" applyAlignment="1">
      <alignment horizontal="left" vertical="center"/>
      <protection/>
    </xf>
    <xf numFmtId="3" fontId="23" fillId="0" borderId="80" xfId="59" applyNumberFormat="1" applyFont="1" applyBorder="1" applyAlignment="1">
      <alignment horizontal="right" vertical="center"/>
      <protection/>
    </xf>
    <xf numFmtId="0" fontId="23" fillId="0" borderId="21" xfId="59" applyFont="1" applyBorder="1" applyAlignment="1">
      <alignment horizontal="left" vertical="center"/>
      <protection/>
    </xf>
    <xf numFmtId="0" fontId="23" fillId="0" borderId="81" xfId="59" applyFont="1" applyBorder="1" applyAlignment="1">
      <alignment horizontal="left" vertical="center"/>
      <protection/>
    </xf>
    <xf numFmtId="0" fontId="23" fillId="0" borderId="82" xfId="59" applyFont="1" applyBorder="1" applyAlignment="1">
      <alignment horizontal="left" vertical="center"/>
      <protection/>
    </xf>
    <xf numFmtId="0" fontId="20" fillId="0" borderId="10" xfId="59" applyFont="1" applyBorder="1" applyAlignment="1">
      <alignment horizontal="left" vertical="center"/>
      <protection/>
    </xf>
    <xf numFmtId="3" fontId="20" fillId="0" borderId="80" xfId="59" applyNumberFormat="1" applyFont="1" applyBorder="1" applyAlignment="1">
      <alignment horizontal="right" vertical="center"/>
      <protection/>
    </xf>
    <xf numFmtId="0" fontId="20" fillId="0" borderId="62" xfId="59" applyFont="1" applyBorder="1" applyAlignment="1">
      <alignment horizontal="left" vertical="center"/>
      <protection/>
    </xf>
    <xf numFmtId="0" fontId="23" fillId="0" borderId="10" xfId="59" applyFont="1" applyBorder="1" applyAlignment="1">
      <alignment horizontal="left" vertical="center"/>
      <protection/>
    </xf>
    <xf numFmtId="0" fontId="20" fillId="0" borderId="21" xfId="59" applyFont="1" applyBorder="1">
      <alignment/>
      <protection/>
    </xf>
    <xf numFmtId="0" fontId="20" fillId="0" borderId="10" xfId="59" applyFont="1" applyBorder="1">
      <alignment/>
      <protection/>
    </xf>
    <xf numFmtId="3" fontId="20" fillId="0" borderId="24" xfId="59" applyNumberFormat="1" applyFont="1" applyBorder="1">
      <alignment/>
      <protection/>
    </xf>
    <xf numFmtId="0" fontId="20" fillId="0" borderId="81" xfId="59" applyFont="1" applyBorder="1">
      <alignment/>
      <protection/>
    </xf>
    <xf numFmtId="0" fontId="20" fillId="0" borderId="21" xfId="59" applyFont="1" applyBorder="1" applyAlignment="1">
      <alignment horizontal="left" vertical="center"/>
      <protection/>
    </xf>
    <xf numFmtId="3" fontId="20" fillId="0" borderId="24" xfId="59" applyNumberFormat="1" applyFont="1" applyBorder="1" applyAlignment="1">
      <alignment horizontal="right" vertical="center"/>
      <protection/>
    </xf>
    <xf numFmtId="0" fontId="20" fillId="0" borderId="81" xfId="59" applyFont="1" applyBorder="1" applyAlignment="1">
      <alignment horizontal="left" vertical="center"/>
      <protection/>
    </xf>
    <xf numFmtId="0" fontId="20" fillId="0" borderId="83" xfId="59" applyFont="1" applyBorder="1" applyAlignment="1">
      <alignment horizontal="left" vertical="center"/>
      <protection/>
    </xf>
    <xf numFmtId="0" fontId="23" fillId="0" borderId="24" xfId="59" applyFont="1" applyBorder="1">
      <alignment/>
      <protection/>
    </xf>
    <xf numFmtId="0" fontId="23" fillId="0" borderId="21" xfId="59" applyFont="1" applyBorder="1">
      <alignment/>
      <protection/>
    </xf>
    <xf numFmtId="3" fontId="23" fillId="0" borderId="24" xfId="59" applyNumberFormat="1" applyFont="1" applyBorder="1" applyAlignment="1">
      <alignment horizontal="right"/>
      <protection/>
    </xf>
    <xf numFmtId="3" fontId="23" fillId="0" borderId="24" xfId="59" applyNumberFormat="1" applyFont="1" applyBorder="1">
      <alignment/>
      <protection/>
    </xf>
    <xf numFmtId="0" fontId="23" fillId="0" borderId="0" xfId="59" applyFont="1">
      <alignment/>
      <protection/>
    </xf>
    <xf numFmtId="0" fontId="23" fillId="0" borderId="0" xfId="59" applyFont="1" applyBorder="1">
      <alignment/>
      <protection/>
    </xf>
    <xf numFmtId="3" fontId="23" fillId="0" borderId="0" xfId="59" applyNumberFormat="1" applyFont="1" applyBorder="1">
      <alignment/>
      <protection/>
    </xf>
    <xf numFmtId="0" fontId="20" fillId="0" borderId="0" xfId="59" applyFont="1">
      <alignment/>
      <protection/>
    </xf>
    <xf numFmtId="0" fontId="47" fillId="0" borderId="0" xfId="59" applyFont="1">
      <alignment/>
      <protection/>
    </xf>
    <xf numFmtId="3" fontId="47" fillId="0" borderId="0" xfId="59" applyNumberFormat="1" applyFont="1" applyAlignment="1">
      <alignment horizontal="right"/>
      <protection/>
    </xf>
    <xf numFmtId="3" fontId="47" fillId="0" borderId="0" xfId="59" applyNumberFormat="1" applyFont="1">
      <alignment/>
      <protection/>
    </xf>
    <xf numFmtId="0" fontId="29" fillId="0" borderId="11" xfId="66" applyFont="1" applyBorder="1" applyAlignment="1">
      <alignment horizontal="right"/>
      <protection/>
    </xf>
    <xf numFmtId="0" fontId="29" fillId="0" borderId="13" xfId="66" applyFont="1" applyBorder="1" applyAlignment="1">
      <alignment horizontal="right"/>
      <protection/>
    </xf>
    <xf numFmtId="3" fontId="28" fillId="0" borderId="14" xfId="66" applyNumberFormat="1" applyFont="1" applyBorder="1">
      <alignment/>
      <protection/>
    </xf>
    <xf numFmtId="0" fontId="28" fillId="0" borderId="11" xfId="66" applyFont="1" applyBorder="1" applyAlignment="1">
      <alignment horizontal="right"/>
      <protection/>
    </xf>
    <xf numFmtId="0" fontId="29" fillId="0" borderId="10" xfId="66" applyFont="1" applyBorder="1" applyAlignment="1">
      <alignment horizontal="right"/>
      <protection/>
    </xf>
    <xf numFmtId="3" fontId="29" fillId="0" borderId="16" xfId="66" applyNumberFormat="1" applyFont="1" applyBorder="1">
      <alignment/>
      <protection/>
    </xf>
    <xf numFmtId="0" fontId="28" fillId="0" borderId="12" xfId="66" applyFont="1" applyBorder="1" applyAlignment="1">
      <alignment horizontal="right"/>
      <protection/>
    </xf>
    <xf numFmtId="0" fontId="29" fillId="0" borderId="12" xfId="66" applyFont="1" applyBorder="1" applyAlignment="1">
      <alignment horizontal="right"/>
      <protection/>
    </xf>
    <xf numFmtId="0" fontId="32" fillId="0" borderId="61" xfId="66" applyFont="1" applyBorder="1" applyAlignment="1">
      <alignment horizontal="left"/>
      <protection/>
    </xf>
    <xf numFmtId="0" fontId="29" fillId="0" borderId="62" xfId="66" applyFont="1" applyBorder="1">
      <alignment/>
      <protection/>
    </xf>
    <xf numFmtId="3" fontId="20" fillId="0" borderId="84" xfId="57" applyNumberFormat="1" applyFont="1" applyBorder="1" applyAlignment="1">
      <alignment horizontal="center"/>
      <protection/>
    </xf>
    <xf numFmtId="3" fontId="20" fillId="0" borderId="72" xfId="57" applyNumberFormat="1" applyFont="1" applyBorder="1" applyAlignment="1">
      <alignment horizontal="center"/>
      <protection/>
    </xf>
    <xf numFmtId="3" fontId="20" fillId="0" borderId="85" xfId="57" applyNumberFormat="1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3" fontId="23" fillId="0" borderId="66" xfId="57" applyNumberFormat="1" applyFont="1" applyBorder="1" applyAlignment="1">
      <alignment horizontal="center" vertical="center"/>
      <protection/>
    </xf>
    <xf numFmtId="3" fontId="23" fillId="0" borderId="24" xfId="66" applyNumberFormat="1" applyFont="1" applyBorder="1" applyAlignment="1">
      <alignment horizontal="center" vertical="center" wrapText="1"/>
      <protection/>
    </xf>
    <xf numFmtId="0" fontId="23" fillId="0" borderId="24" xfId="57" applyFont="1" applyBorder="1" applyAlignment="1">
      <alignment horizontal="right" vertical="center"/>
      <protection/>
    </xf>
    <xf numFmtId="0" fontId="20" fillId="0" borderId="67" xfId="57" applyFont="1" applyBorder="1" applyAlignment="1">
      <alignment horizontal="right"/>
      <protection/>
    </xf>
    <xf numFmtId="0" fontId="20" fillId="0" borderId="27" xfId="57" applyFont="1" applyBorder="1" applyAlignment="1">
      <alignment horizontal="right"/>
      <protection/>
    </xf>
    <xf numFmtId="0" fontId="20" fillId="0" borderId="86" xfId="57" applyFont="1" applyBorder="1">
      <alignment/>
      <protection/>
    </xf>
    <xf numFmtId="0" fontId="23" fillId="0" borderId="24" xfId="57" applyFont="1" applyBorder="1" applyAlignment="1">
      <alignment horizontal="right"/>
      <protection/>
    </xf>
    <xf numFmtId="3" fontId="20" fillId="0" borderId="87" xfId="57" applyNumberFormat="1" applyFont="1" applyBorder="1">
      <alignment/>
      <protection/>
    </xf>
    <xf numFmtId="3" fontId="20" fillId="0" borderId="71" xfId="57" applyNumberFormat="1" applyFont="1" applyBorder="1">
      <alignment/>
      <protection/>
    </xf>
    <xf numFmtId="0" fontId="20" fillId="0" borderId="71" xfId="57" applyFont="1" applyBorder="1" applyAlignment="1">
      <alignment horizontal="right"/>
      <protection/>
    </xf>
    <xf numFmtId="3" fontId="23" fillId="0" borderId="31" xfId="57" applyNumberFormat="1" applyFont="1" applyBorder="1">
      <alignment/>
      <protection/>
    </xf>
    <xf numFmtId="0" fontId="23" fillId="0" borderId="71" xfId="57" applyFont="1" applyBorder="1" applyAlignment="1">
      <alignment horizontal="right"/>
      <protection/>
    </xf>
    <xf numFmtId="0" fontId="23" fillId="0" borderId="67" xfId="57" applyFont="1" applyBorder="1" applyAlignment="1">
      <alignment horizontal="right"/>
      <protection/>
    </xf>
    <xf numFmtId="0" fontId="23" fillId="0" borderId="27" xfId="57" applyFont="1" applyBorder="1" applyAlignment="1">
      <alignment horizontal="right"/>
      <protection/>
    </xf>
    <xf numFmtId="3" fontId="23" fillId="0" borderId="88" xfId="57" applyNumberFormat="1" applyFont="1" applyBorder="1">
      <alignment/>
      <protection/>
    </xf>
    <xf numFmtId="3" fontId="23" fillId="0" borderId="89" xfId="57" applyNumberFormat="1" applyFont="1" applyBorder="1">
      <alignment/>
      <protection/>
    </xf>
    <xf numFmtId="3" fontId="45" fillId="0" borderId="0" xfId="66" applyNumberFormat="1" applyFont="1" applyBorder="1">
      <alignment/>
      <protection/>
    </xf>
    <xf numFmtId="3" fontId="25" fillId="0" borderId="10" xfId="57" applyNumberFormat="1" applyFont="1" applyFill="1" applyBorder="1">
      <alignment/>
      <protection/>
    </xf>
    <xf numFmtId="3" fontId="24" fillId="0" borderId="10" xfId="40" applyNumberFormat="1" applyFont="1" applyBorder="1" applyAlignment="1">
      <alignment horizontal="right"/>
    </xf>
    <xf numFmtId="3" fontId="24" fillId="0" borderId="0" xfId="40" applyNumberFormat="1" applyFont="1" applyFill="1" applyBorder="1" applyAlignment="1">
      <alignment horizontal="right"/>
    </xf>
    <xf numFmtId="3" fontId="25" fillId="0" borderId="10" xfId="40" applyNumberFormat="1" applyFont="1" applyBorder="1" applyAlignment="1">
      <alignment horizontal="right"/>
    </xf>
    <xf numFmtId="3" fontId="25" fillId="0" borderId="0" xfId="57" applyNumberFormat="1" applyFont="1" applyBorder="1" applyAlignment="1">
      <alignment horizontal="right"/>
      <protection/>
    </xf>
    <xf numFmtId="0" fontId="25" fillId="0" borderId="0" xfId="57" applyFont="1" applyAlignment="1">
      <alignment horizontal="right"/>
      <protection/>
    </xf>
    <xf numFmtId="0" fontId="25" fillId="0" borderId="11" xfId="57" applyFont="1" applyBorder="1" applyAlignment="1">
      <alignment horizontal="right"/>
      <protection/>
    </xf>
    <xf numFmtId="0" fontId="0" fillId="0" borderId="0" xfId="57" applyFont="1">
      <alignment/>
      <protection/>
    </xf>
    <xf numFmtId="3" fontId="20" fillId="0" borderId="0" xfId="40" applyNumberFormat="1" applyFont="1" applyFill="1" applyBorder="1" applyAlignment="1">
      <alignment horizontal="right"/>
    </xf>
    <xf numFmtId="3" fontId="0" fillId="0" borderId="27" xfId="58" applyNumberFormat="1" applyFont="1" applyFill="1" applyBorder="1">
      <alignment/>
      <protection/>
    </xf>
    <xf numFmtId="0" fontId="48" fillId="0" borderId="0" xfId="57" applyFont="1" applyAlignment="1">
      <alignment/>
      <protection/>
    </xf>
    <xf numFmtId="0" fontId="43" fillId="0" borderId="0" xfId="57" applyFont="1" applyAlignment="1">
      <alignment/>
      <protection/>
    </xf>
    <xf numFmtId="0" fontId="48" fillId="0" borderId="0" xfId="57" applyFont="1" applyAlignment="1">
      <alignment horizontal="right"/>
      <protection/>
    </xf>
    <xf numFmtId="0" fontId="43" fillId="0" borderId="0" xfId="57" applyFont="1">
      <alignment/>
      <protection/>
    </xf>
    <xf numFmtId="3" fontId="44" fillId="0" borderId="22" xfId="57" applyNumberFormat="1" applyFont="1" applyFill="1" applyBorder="1">
      <alignment/>
      <protection/>
    </xf>
    <xf numFmtId="3" fontId="43" fillId="0" borderId="57" xfId="57" applyNumberFormat="1" applyFont="1" applyBorder="1">
      <alignment/>
      <protection/>
    </xf>
    <xf numFmtId="0" fontId="43" fillId="0" borderId="58" xfId="57" applyFont="1" applyBorder="1">
      <alignment/>
      <protection/>
    </xf>
    <xf numFmtId="3" fontId="43" fillId="0" borderId="30" xfId="57" applyNumberFormat="1" applyFont="1" applyBorder="1">
      <alignment/>
      <protection/>
    </xf>
    <xf numFmtId="0" fontId="2" fillId="0" borderId="0" xfId="63">
      <alignment/>
      <protection/>
    </xf>
    <xf numFmtId="0" fontId="2" fillId="0" borderId="24" xfId="63" applyBorder="1">
      <alignment/>
      <protection/>
    </xf>
    <xf numFmtId="0" fontId="32" fillId="0" borderId="24" xfId="63" applyFont="1" applyBorder="1">
      <alignment/>
      <protection/>
    </xf>
    <xf numFmtId="3" fontId="32" fillId="0" borderId="24" xfId="63" applyNumberFormat="1" applyFont="1" applyBorder="1">
      <alignment/>
      <protection/>
    </xf>
    <xf numFmtId="3" fontId="2" fillId="0" borderId="24" xfId="63" applyNumberFormat="1" applyBorder="1">
      <alignment/>
      <protection/>
    </xf>
    <xf numFmtId="0" fontId="26" fillId="0" borderId="19" xfId="61" applyFont="1" applyFill="1" applyBorder="1" applyAlignment="1">
      <alignment horizontal="left" vertical="center" wrapText="1"/>
      <protection/>
    </xf>
    <xf numFmtId="0" fontId="0" fillId="0" borderId="19" xfId="61" applyFont="1" applyFill="1" applyBorder="1" applyAlignment="1">
      <alignment horizontal="left" vertical="center" wrapText="1"/>
      <protection/>
    </xf>
    <xf numFmtId="3" fontId="0" fillId="0" borderId="19" xfId="61" applyNumberFormat="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top" wrapText="1"/>
      <protection/>
    </xf>
    <xf numFmtId="0" fontId="22" fillId="0" borderId="0" xfId="61" applyFont="1" applyBorder="1" applyAlignment="1">
      <alignment horizontal="right"/>
      <protection/>
    </xf>
    <xf numFmtId="0" fontId="21" fillId="0" borderId="0" xfId="61" applyFont="1" applyBorder="1" applyAlignment="1">
      <alignment horizontal="center" vertical="top"/>
      <protection/>
    </xf>
    <xf numFmtId="0" fontId="23" fillId="0" borderId="0" xfId="61" applyFont="1" applyBorder="1" applyAlignment="1">
      <alignment horizontal="center" vertical="top"/>
      <protection/>
    </xf>
    <xf numFmtId="0" fontId="0" fillId="0" borderId="0" xfId="61" applyFont="1">
      <alignment/>
      <protection/>
    </xf>
    <xf numFmtId="0" fontId="22" fillId="0" borderId="0" xfId="61" applyFont="1" applyAlignment="1">
      <alignment/>
      <protection/>
    </xf>
    <xf numFmtId="0" fontId="26" fillId="0" borderId="0" xfId="61" applyFont="1">
      <alignment/>
      <protection/>
    </xf>
    <xf numFmtId="0" fontId="22" fillId="0" borderId="0" xfId="61" applyFont="1" applyAlignment="1">
      <alignment horizontal="right"/>
      <protection/>
    </xf>
    <xf numFmtId="0" fontId="26" fillId="0" borderId="0" xfId="61" applyFont="1" applyAlignment="1">
      <alignment/>
      <protection/>
    </xf>
    <xf numFmtId="0" fontId="21" fillId="0" borderId="0" xfId="61" applyFont="1" applyAlignment="1">
      <alignment horizontal="center" vertical="top"/>
      <protection/>
    </xf>
    <xf numFmtId="0" fontId="21" fillId="0" borderId="0" xfId="61" applyFont="1" applyAlignment="1">
      <alignment vertical="top"/>
      <protection/>
    </xf>
    <xf numFmtId="0" fontId="0" fillId="0" borderId="0" xfId="61" applyFont="1" applyAlignment="1">
      <alignment vertical="top"/>
      <protection/>
    </xf>
    <xf numFmtId="0" fontId="26" fillId="0" borderId="0" xfId="61" applyFont="1" applyBorder="1" applyAlignment="1">
      <alignment vertical="top"/>
      <protection/>
    </xf>
    <xf numFmtId="0" fontId="26" fillId="0" borderId="0" xfId="61" applyFont="1" applyBorder="1" applyAlignment="1">
      <alignment horizontal="right" vertical="top"/>
      <protection/>
    </xf>
    <xf numFmtId="0" fontId="0" fillId="0" borderId="23" xfId="61" applyFont="1" applyBorder="1">
      <alignment/>
      <protection/>
    </xf>
    <xf numFmtId="0" fontId="0" fillId="0" borderId="36" xfId="61" applyFont="1" applyBorder="1">
      <alignment/>
      <protection/>
    </xf>
    <xf numFmtId="0" fontId="26" fillId="0" borderId="19" xfId="61" applyFont="1" applyBorder="1" applyAlignment="1">
      <alignment horizontal="center" vertical="center" wrapText="1"/>
      <protection/>
    </xf>
    <xf numFmtId="0" fontId="26" fillId="0" borderId="23" xfId="61" applyFont="1" applyBorder="1" applyAlignment="1">
      <alignment horizontal="center" vertical="top" wrapText="1"/>
      <protection/>
    </xf>
    <xf numFmtId="0" fontId="26" fillId="0" borderId="36" xfId="61" applyFont="1" applyBorder="1" applyAlignment="1">
      <alignment horizontal="center" vertical="top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19" fillId="0" borderId="19" xfId="61" applyFont="1" applyBorder="1" applyAlignment="1">
      <alignment horizontal="center" vertical="center" wrapText="1"/>
      <protection/>
    </xf>
    <xf numFmtId="0" fontId="0" fillId="25" borderId="23" xfId="61" applyFont="1" applyFill="1" applyBorder="1" applyAlignment="1">
      <alignment vertical="top"/>
      <protection/>
    </xf>
    <xf numFmtId="0" fontId="0" fillId="25" borderId="36" xfId="61" applyFont="1" applyFill="1" applyBorder="1" applyAlignment="1">
      <alignment vertical="top" wrapText="1"/>
      <protection/>
    </xf>
    <xf numFmtId="0" fontId="26" fillId="0" borderId="23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 vertical="center" wrapText="1"/>
      <protection/>
    </xf>
    <xf numFmtId="0" fontId="26" fillId="0" borderId="19" xfId="61" applyFont="1" applyBorder="1" applyAlignment="1">
      <alignment horizontal="center" vertical="center" wrapText="1"/>
      <protection/>
    </xf>
    <xf numFmtId="3" fontId="0" fillId="25" borderId="19" xfId="61" applyNumberFormat="1" applyFont="1" applyFill="1" applyBorder="1" applyAlignment="1">
      <alignment vertical="center" wrapText="1"/>
      <protection/>
    </xf>
    <xf numFmtId="3" fontId="0" fillId="0" borderId="19" xfId="61" applyNumberFormat="1" applyFont="1" applyBorder="1" applyAlignment="1">
      <alignment vertical="center" wrapText="1"/>
      <protection/>
    </xf>
    <xf numFmtId="0" fontId="26" fillId="0" borderId="23" xfId="61" applyFont="1" applyBorder="1" applyAlignment="1">
      <alignment vertical="top" wrapText="1"/>
      <protection/>
    </xf>
    <xf numFmtId="0" fontId="26" fillId="0" borderId="36" xfId="61" applyFont="1" applyBorder="1" applyAlignment="1">
      <alignment vertical="top" wrapText="1"/>
      <protection/>
    </xf>
    <xf numFmtId="3" fontId="26" fillId="0" borderId="19" xfId="61" applyNumberFormat="1" applyFont="1" applyBorder="1" applyAlignment="1">
      <alignment vertical="center" wrapText="1"/>
      <protection/>
    </xf>
    <xf numFmtId="3" fontId="26" fillId="0" borderId="19" xfId="61" applyNumberFormat="1" applyFont="1" applyBorder="1" applyAlignment="1">
      <alignment vertical="center"/>
      <protection/>
    </xf>
    <xf numFmtId="3" fontId="26" fillId="0" borderId="19" xfId="61" applyNumberFormat="1" applyFont="1" applyBorder="1" applyAlignment="1">
      <alignment horizontal="right" vertical="center"/>
      <protection/>
    </xf>
    <xf numFmtId="3" fontId="26" fillId="0" borderId="0" xfId="61" applyNumberFormat="1" applyFont="1" applyBorder="1" applyAlignment="1">
      <alignment vertical="center"/>
      <protection/>
    </xf>
    <xf numFmtId="0" fontId="26" fillId="0" borderId="0" xfId="61" applyFont="1" applyFill="1" applyBorder="1" applyAlignment="1">
      <alignment vertical="center" wrapText="1"/>
      <protection/>
    </xf>
    <xf numFmtId="3" fontId="26" fillId="0" borderId="0" xfId="61" applyNumberFormat="1" applyFont="1" applyBorder="1" applyAlignment="1">
      <alignment vertical="center" wrapText="1"/>
      <protection/>
    </xf>
    <xf numFmtId="3" fontId="26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3" fontId="0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/>
      <protection/>
    </xf>
    <xf numFmtId="0" fontId="0" fillId="0" borderId="0" xfId="61" applyFont="1" applyAlignment="1">
      <alignment/>
      <protection/>
    </xf>
    <xf numFmtId="0" fontId="26" fillId="0" borderId="14" xfId="61" applyFont="1" applyBorder="1" applyAlignment="1">
      <alignment horizontal="center"/>
      <protection/>
    </xf>
    <xf numFmtId="0" fontId="26" fillId="0" borderId="14" xfId="61" applyFont="1" applyBorder="1" applyAlignment="1">
      <alignment horizontal="right"/>
      <protection/>
    </xf>
    <xf numFmtId="0" fontId="26" fillId="0" borderId="17" xfId="66" applyFont="1" applyBorder="1" applyAlignment="1">
      <alignment/>
      <protection/>
    </xf>
    <xf numFmtId="0" fontId="26" fillId="0" borderId="15" xfId="66" applyFont="1" applyBorder="1" applyAlignment="1">
      <alignment/>
      <protection/>
    </xf>
    <xf numFmtId="0" fontId="26" fillId="0" borderId="22" xfId="66" applyFont="1" applyBorder="1" applyAlignment="1">
      <alignment horizontal="right"/>
      <protection/>
    </xf>
    <xf numFmtId="0" fontId="26" fillId="0" borderId="90" xfId="66" applyFont="1" applyFill="1" applyBorder="1" applyAlignment="1">
      <alignment horizontal="right"/>
      <protection/>
    </xf>
    <xf numFmtId="0" fontId="26" fillId="0" borderId="22" xfId="66" applyFont="1" applyFill="1" applyBorder="1" applyAlignment="1">
      <alignment horizontal="right"/>
      <protection/>
    </xf>
    <xf numFmtId="0" fontId="26" fillId="0" borderId="22" xfId="66" applyFont="1" applyFill="1" applyBorder="1" applyAlignment="1">
      <alignment/>
      <protection/>
    </xf>
    <xf numFmtId="0" fontId="0" fillId="0" borderId="0" xfId="66" applyFont="1" applyBorder="1">
      <alignment/>
      <protection/>
    </xf>
    <xf numFmtId="0" fontId="26" fillId="0" borderId="0" xfId="66" applyFont="1" applyFill="1" applyBorder="1" applyAlignment="1">
      <alignment/>
      <protection/>
    </xf>
    <xf numFmtId="0" fontId="0" fillId="0" borderId="0" xfId="66" applyFont="1">
      <alignment/>
      <protection/>
    </xf>
    <xf numFmtId="0" fontId="0" fillId="0" borderId="24" xfId="61" applyFont="1" applyFill="1" applyBorder="1">
      <alignment/>
      <protection/>
    </xf>
    <xf numFmtId="0" fontId="26" fillId="0" borderId="0" xfId="61" applyFont="1" applyBorder="1" applyAlignment="1">
      <alignment horizontal="center"/>
      <protection/>
    </xf>
    <xf numFmtId="0" fontId="0" fillId="0" borderId="24" xfId="61" applyFont="1" applyBorder="1">
      <alignment/>
      <protection/>
    </xf>
    <xf numFmtId="3" fontId="0" fillId="0" borderId="24" xfId="61" applyNumberFormat="1" applyFont="1" applyBorder="1">
      <alignment/>
      <protection/>
    </xf>
    <xf numFmtId="3" fontId="0" fillId="0" borderId="24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3" fontId="0" fillId="0" borderId="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Border="1">
      <alignment/>
      <protection/>
    </xf>
    <xf numFmtId="3" fontId="0" fillId="0" borderId="0" xfId="61" applyNumberFormat="1" applyFont="1" applyBorder="1" applyAlignment="1">
      <alignment/>
      <protection/>
    </xf>
    <xf numFmtId="0" fontId="0" fillId="0" borderId="0" xfId="61" applyFont="1" applyFill="1" applyBorder="1">
      <alignment/>
      <protection/>
    </xf>
    <xf numFmtId="0" fontId="26" fillId="0" borderId="0" xfId="61" applyFont="1" applyAlignment="1">
      <alignment horizontal="right"/>
      <protection/>
    </xf>
    <xf numFmtId="0" fontId="0" fillId="0" borderId="11" xfId="61" applyFont="1" applyBorder="1">
      <alignment/>
      <protection/>
    </xf>
    <xf numFmtId="0" fontId="26" fillId="0" borderId="19" xfId="66" applyFont="1" applyBorder="1" applyAlignment="1">
      <alignment horizontal="right"/>
      <protection/>
    </xf>
    <xf numFmtId="0" fontId="26" fillId="0" borderId="19" xfId="66" applyFont="1" applyFill="1" applyBorder="1" applyAlignment="1">
      <alignment horizontal="right"/>
      <protection/>
    </xf>
    <xf numFmtId="0" fontId="26" fillId="0" borderId="19" xfId="61" applyFont="1" applyBorder="1" applyAlignment="1">
      <alignment horizontal="right"/>
      <protection/>
    </xf>
    <xf numFmtId="3" fontId="26" fillId="0" borderId="36" xfId="61" applyNumberFormat="1" applyFont="1" applyBorder="1" applyAlignment="1">
      <alignment vertical="center"/>
      <protection/>
    </xf>
    <xf numFmtId="3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Border="1" applyAlignment="1">
      <alignment vertical="center"/>
      <protection/>
    </xf>
    <xf numFmtId="3" fontId="0" fillId="0" borderId="36" xfId="61" applyNumberFormat="1" applyFont="1" applyBorder="1" applyAlignment="1">
      <alignment vertical="center" wrapText="1"/>
      <protection/>
    </xf>
    <xf numFmtId="3" fontId="0" fillId="0" borderId="0" xfId="61" applyNumberFormat="1" applyFont="1" applyFill="1" applyBorder="1" applyAlignment="1">
      <alignment vertical="center" wrapText="1"/>
      <protection/>
    </xf>
    <xf numFmtId="3" fontId="0" fillId="0" borderId="0" xfId="61" applyNumberFormat="1" applyFont="1" applyBorder="1" applyAlignment="1">
      <alignment vertical="center" wrapText="1"/>
      <protection/>
    </xf>
    <xf numFmtId="0" fontId="0" fillId="0" borderId="19" xfId="61" applyFont="1" applyBorder="1">
      <alignment/>
      <protection/>
    </xf>
    <xf numFmtId="3" fontId="0" fillId="0" borderId="19" xfId="61" applyNumberFormat="1" applyFont="1" applyBorder="1">
      <alignment/>
      <protection/>
    </xf>
    <xf numFmtId="3" fontId="0" fillId="0" borderId="0" xfId="61" applyNumberFormat="1" applyFont="1">
      <alignment/>
      <protection/>
    </xf>
    <xf numFmtId="3" fontId="26" fillId="0" borderId="19" xfId="61" applyNumberFormat="1" applyFont="1" applyBorder="1">
      <alignment/>
      <protection/>
    </xf>
    <xf numFmtId="10" fontId="26" fillId="0" borderId="19" xfId="61" applyNumberFormat="1" applyFont="1" applyBorder="1">
      <alignment/>
      <protection/>
    </xf>
    <xf numFmtId="0" fontId="21" fillId="0" borderId="0" xfId="57" applyFont="1" applyBorder="1" applyAlignment="1">
      <alignment/>
      <protection/>
    </xf>
    <xf numFmtId="0" fontId="21" fillId="0" borderId="0" xfId="57" applyFont="1" applyBorder="1" applyAlignment="1">
      <alignment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3" fillId="0" borderId="24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22" xfId="57" applyFont="1" applyBorder="1">
      <alignment/>
      <protection/>
    </xf>
    <xf numFmtId="0" fontId="23" fillId="0" borderId="19" xfId="57" applyFont="1" applyBorder="1" applyAlignment="1">
      <alignment horizontal="left" vertical="center" wrapText="1"/>
      <protection/>
    </xf>
    <xf numFmtId="0" fontId="23" fillId="0" borderId="23" xfId="57" applyFont="1" applyBorder="1" applyAlignment="1">
      <alignment horizontal="right" vertical="center"/>
      <protection/>
    </xf>
    <xf numFmtId="0" fontId="20" fillId="0" borderId="24" xfId="57" applyFont="1" applyBorder="1">
      <alignment/>
      <protection/>
    </xf>
    <xf numFmtId="0" fontId="23" fillId="0" borderId="24" xfId="57" applyFont="1" applyBorder="1">
      <alignment/>
      <protection/>
    </xf>
    <xf numFmtId="0" fontId="23" fillId="0" borderId="18" xfId="57" applyFont="1" applyBorder="1" applyAlignment="1">
      <alignment horizontal="left" vertical="center" wrapText="1"/>
      <protection/>
    </xf>
    <xf numFmtId="0" fontId="20" fillId="0" borderId="18" xfId="57" applyFont="1" applyBorder="1">
      <alignment/>
      <protection/>
    </xf>
    <xf numFmtId="0" fontId="23" fillId="0" borderId="91" xfId="57" applyFont="1" applyBorder="1" applyAlignment="1">
      <alignment horizontal="right" vertical="center"/>
      <protection/>
    </xf>
    <xf numFmtId="0" fontId="20" fillId="0" borderId="19" xfId="57" applyFont="1" applyBorder="1">
      <alignment/>
      <protection/>
    </xf>
    <xf numFmtId="0" fontId="20" fillId="0" borderId="19" xfId="57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/>
    </xf>
    <xf numFmtId="1" fontId="27" fillId="0" borderId="0" xfId="0" applyNumberFormat="1" applyFont="1" applyBorder="1" applyAlignment="1">
      <alignment horizontal="right"/>
    </xf>
    <xf numFmtId="0" fontId="0" fillId="0" borderId="19" xfId="61" applyFont="1" applyBorder="1" applyAlignment="1">
      <alignment horizontal="left" vertical="top" wrapText="1"/>
      <protection/>
    </xf>
    <xf numFmtId="0" fontId="20" fillId="0" borderId="19" xfId="57" applyFont="1" applyBorder="1" applyAlignment="1">
      <alignment horizontal="left" vertical="center" wrapText="1"/>
      <protection/>
    </xf>
    <xf numFmtId="0" fontId="20" fillId="0" borderId="19" xfId="57" applyFont="1" applyBorder="1" applyAlignment="1">
      <alignment horizontal="right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left" vertical="center" wrapText="1"/>
      <protection/>
    </xf>
    <xf numFmtId="0" fontId="20" fillId="0" borderId="22" xfId="57" applyFont="1" applyBorder="1" applyAlignment="1">
      <alignment horizontal="right" vertical="center" wrapText="1"/>
      <protection/>
    </xf>
    <xf numFmtId="0" fontId="23" fillId="0" borderId="92" xfId="57" applyFont="1" applyBorder="1" applyAlignment="1">
      <alignment horizontal="right" vertical="center"/>
      <protection/>
    </xf>
    <xf numFmtId="0" fontId="23" fillId="0" borderId="23" xfId="57" applyFont="1" applyBorder="1">
      <alignment/>
      <protection/>
    </xf>
    <xf numFmtId="0" fontId="20" fillId="0" borderId="91" xfId="57" applyFont="1" applyBorder="1">
      <alignment/>
      <protection/>
    </xf>
    <xf numFmtId="0" fontId="20" fillId="0" borderId="23" xfId="57" applyFont="1" applyBorder="1">
      <alignment/>
      <protection/>
    </xf>
    <xf numFmtId="0" fontId="20" fillId="0" borderId="22" xfId="57" applyFont="1" applyBorder="1">
      <alignment/>
      <protection/>
    </xf>
    <xf numFmtId="0" fontId="20" fillId="0" borderId="92" xfId="57" applyFont="1" applyBorder="1">
      <alignment/>
      <protection/>
    </xf>
    <xf numFmtId="0" fontId="20" fillId="0" borderId="18" xfId="57" applyFont="1" applyBorder="1" applyAlignment="1">
      <alignment vertical="center"/>
      <protection/>
    </xf>
    <xf numFmtId="0" fontId="20" fillId="0" borderId="19" xfId="57" applyFont="1" applyBorder="1" applyAlignment="1">
      <alignment vertical="center"/>
      <protection/>
    </xf>
    <xf numFmtId="0" fontId="20" fillId="0" borderId="22" xfId="57" applyFont="1" applyBorder="1" applyAlignment="1">
      <alignment vertical="center"/>
      <protection/>
    </xf>
    <xf numFmtId="0" fontId="20" fillId="0" borderId="24" xfId="57" applyFont="1" applyBorder="1" applyAlignment="1">
      <alignment vertical="center"/>
      <protection/>
    </xf>
    <xf numFmtId="0" fontId="20" fillId="0" borderId="81" xfId="57" applyFont="1" applyBorder="1">
      <alignment/>
      <protection/>
    </xf>
    <xf numFmtId="0" fontId="23" fillId="0" borderId="81" xfId="57" applyFont="1" applyBorder="1">
      <alignment/>
      <protection/>
    </xf>
    <xf numFmtId="0" fontId="23" fillId="0" borderId="91" xfId="57" applyFont="1" applyBorder="1">
      <alignment/>
      <protection/>
    </xf>
    <xf numFmtId="0" fontId="23" fillId="0" borderId="91" xfId="57" applyFont="1" applyBorder="1">
      <alignment/>
      <protection/>
    </xf>
    <xf numFmtId="0" fontId="23" fillId="0" borderId="24" xfId="57" applyFont="1" applyBorder="1">
      <alignment/>
      <protection/>
    </xf>
    <xf numFmtId="0" fontId="2" fillId="0" borderId="0" xfId="64" applyFont="1">
      <alignment/>
      <protection/>
    </xf>
    <xf numFmtId="0" fontId="55" fillId="0" borderId="0" xfId="64" applyFont="1" applyAlignment="1">
      <alignment horizontal="right"/>
      <protection/>
    </xf>
    <xf numFmtId="0" fontId="56" fillId="0" borderId="0" xfId="64" applyFont="1" applyAlignment="1">
      <alignment horizontal="center"/>
      <protection/>
    </xf>
    <xf numFmtId="0" fontId="56" fillId="0" borderId="24" xfId="64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 wrapText="1"/>
      <protection/>
    </xf>
    <xf numFmtId="0" fontId="57" fillId="0" borderId="24" xfId="64" applyFont="1" applyBorder="1" applyAlignment="1">
      <alignment vertical="center" wrapText="1"/>
      <protection/>
    </xf>
    <xf numFmtId="171" fontId="57" fillId="0" borderId="24" xfId="64" applyNumberFormat="1" applyFont="1" applyBorder="1" applyAlignment="1">
      <alignment horizontal="right"/>
      <protection/>
    </xf>
    <xf numFmtId="0" fontId="25" fillId="0" borderId="11" xfId="0" applyFont="1" applyBorder="1" applyAlignment="1">
      <alignment horizontal="center" vertical="center"/>
    </xf>
    <xf numFmtId="171" fontId="2" fillId="0" borderId="0" xfId="64" applyNumberFormat="1" applyFont="1">
      <alignment/>
      <protection/>
    </xf>
    <xf numFmtId="171" fontId="2" fillId="0" borderId="0" xfId="64" applyNumberFormat="1" applyFont="1" applyAlignment="1">
      <alignment horizontal="right"/>
      <protection/>
    </xf>
    <xf numFmtId="0" fontId="0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26" fillId="0" borderId="19" xfId="60" applyFont="1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left" vertical="center" wrapText="1"/>
      <protection/>
    </xf>
    <xf numFmtId="0" fontId="0" fillId="0" borderId="19" xfId="60" applyFont="1" applyBorder="1">
      <alignment/>
      <protection/>
    </xf>
    <xf numFmtId="3" fontId="0" fillId="0" borderId="22" xfId="60" applyNumberFormat="1" applyFont="1" applyBorder="1" applyAlignment="1">
      <alignment horizontal="right" vertical="center"/>
      <protection/>
    </xf>
    <xf numFmtId="3" fontId="0" fillId="0" borderId="19" xfId="60" applyNumberFormat="1" applyFont="1" applyBorder="1" applyAlignment="1">
      <alignment horizontal="right" vertical="center"/>
      <protection/>
    </xf>
    <xf numFmtId="0" fontId="2" fillId="0" borderId="19" xfId="65" applyFont="1" applyBorder="1" applyAlignment="1">
      <alignment horizontal="left" vertical="center" wrapText="1"/>
      <protection/>
    </xf>
    <xf numFmtId="0" fontId="58" fillId="0" borderId="19" xfId="65" applyFont="1" applyBorder="1" applyAlignment="1">
      <alignment vertical="center"/>
      <protection/>
    </xf>
    <xf numFmtId="3" fontId="0" fillId="0" borderId="19" xfId="60" applyNumberFormat="1" applyFont="1" applyBorder="1" applyAlignment="1">
      <alignment vertical="center"/>
      <protection/>
    </xf>
    <xf numFmtId="0" fontId="0" fillId="0" borderId="23" xfId="60" applyFont="1" applyBorder="1">
      <alignment/>
      <protection/>
    </xf>
    <xf numFmtId="0" fontId="26" fillId="0" borderId="36" xfId="60" applyFont="1" applyBorder="1">
      <alignment/>
      <protection/>
    </xf>
    <xf numFmtId="3" fontId="26" fillId="0" borderId="19" xfId="60" applyNumberFormat="1" applyFont="1" applyBorder="1">
      <alignment/>
      <protection/>
    </xf>
    <xf numFmtId="0" fontId="59" fillId="0" borderId="0" xfId="60" applyFont="1">
      <alignment/>
      <protection/>
    </xf>
    <xf numFmtId="0" fontId="0" fillId="0" borderId="0" xfId="58" applyFont="1" applyBorder="1">
      <alignment/>
      <protection/>
    </xf>
    <xf numFmtId="0" fontId="26" fillId="0" borderId="0" xfId="58" applyFont="1" applyBorder="1">
      <alignment/>
      <protection/>
    </xf>
    <xf numFmtId="0" fontId="26" fillId="0" borderId="93" xfId="58" applyFont="1" applyBorder="1">
      <alignment/>
      <protection/>
    </xf>
    <xf numFmtId="0" fontId="23" fillId="0" borderId="0" xfId="66" applyFont="1" applyBorder="1" applyAlignment="1">
      <alignment horizontal="center"/>
      <protection/>
    </xf>
    <xf numFmtId="0" fontId="50" fillId="0" borderId="94" xfId="66" applyFont="1" applyBorder="1" applyAlignment="1">
      <alignment horizontal="left"/>
      <protection/>
    </xf>
    <xf numFmtId="0" fontId="0" fillId="0" borderId="94" xfId="0" applyBorder="1" applyAlignment="1">
      <alignment horizontal="left"/>
    </xf>
    <xf numFmtId="1" fontId="21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9" fillId="0" borderId="0" xfId="66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left"/>
    </xf>
    <xf numFmtId="0" fontId="26" fillId="0" borderId="0" xfId="61" applyFont="1" applyBorder="1" applyAlignment="1">
      <alignment horizontal="center" vertical="top"/>
      <protection/>
    </xf>
    <xf numFmtId="0" fontId="0" fillId="0" borderId="19" xfId="61" applyFont="1" applyBorder="1" applyAlignment="1">
      <alignment horizontal="left"/>
      <protection/>
    </xf>
    <xf numFmtId="0" fontId="26" fillId="0" borderId="19" xfId="61" applyFont="1" applyBorder="1" applyAlignment="1">
      <alignment horizontal="left"/>
      <protection/>
    </xf>
    <xf numFmtId="0" fontId="0" fillId="0" borderId="19" xfId="61" applyFont="1" applyBorder="1" applyAlignment="1">
      <alignment horizontal="center"/>
      <protection/>
    </xf>
    <xf numFmtId="3" fontId="23" fillId="0" borderId="14" xfId="57" applyNumberFormat="1" applyFont="1" applyBorder="1" applyAlignment="1">
      <alignment horizontal="right"/>
      <protection/>
    </xf>
    <xf numFmtId="3" fontId="23" fillId="0" borderId="0" xfId="57" applyNumberFormat="1" applyFont="1" applyBorder="1" applyAlignment="1">
      <alignment horizontal="right"/>
      <protection/>
    </xf>
    <xf numFmtId="0" fontId="21" fillId="0" borderId="0" xfId="57" applyFont="1" applyBorder="1" applyAlignment="1">
      <alignment horizontal="right"/>
      <protection/>
    </xf>
    <xf numFmtId="0" fontId="23" fillId="0" borderId="0" xfId="57" applyFont="1" applyBorder="1" applyAlignment="1">
      <alignment horizontal="center" wrapText="1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top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50" fillId="0" borderId="84" xfId="66" applyFont="1" applyBorder="1" applyAlignment="1">
      <alignment horizontal="left"/>
      <protection/>
    </xf>
    <xf numFmtId="0" fontId="0" fillId="0" borderId="84" xfId="0" applyBorder="1" applyAlignment="1">
      <alignment horizontal="left"/>
    </xf>
    <xf numFmtId="0" fontId="23" fillId="0" borderId="0" xfId="57" applyFont="1" applyBorder="1" applyAlignment="1">
      <alignment horizontal="center"/>
      <protection/>
    </xf>
    <xf numFmtId="0" fontId="23" fillId="0" borderId="19" xfId="57" applyFont="1" applyBorder="1" applyAlignment="1">
      <alignment horizontal="left" vertical="center"/>
      <protection/>
    </xf>
    <xf numFmtId="0" fontId="23" fillId="0" borderId="18" xfId="57" applyFont="1" applyBorder="1" applyAlignment="1">
      <alignment horizontal="left"/>
      <protection/>
    </xf>
    <xf numFmtId="0" fontId="23" fillId="0" borderId="19" xfId="57" applyFont="1" applyBorder="1" applyAlignment="1">
      <alignment horizontal="left" vertical="center" wrapText="1"/>
      <protection/>
    </xf>
    <xf numFmtId="0" fontId="23" fillId="0" borderId="22" xfId="57" applyFont="1" applyBorder="1" applyAlignment="1">
      <alignment horizontal="center" vertical="center" wrapText="1"/>
      <protection/>
    </xf>
    <xf numFmtId="0" fontId="23" fillId="0" borderId="23" xfId="57" applyFont="1" applyBorder="1" applyAlignment="1">
      <alignment horizontal="center"/>
      <protection/>
    </xf>
    <xf numFmtId="0" fontId="23" fillId="0" borderId="92" xfId="57" applyFont="1" applyBorder="1" applyAlignment="1">
      <alignment horizontal="center" vertical="center"/>
      <protection/>
    </xf>
    <xf numFmtId="0" fontId="23" fillId="0" borderId="36" xfId="57" applyFont="1" applyBorder="1" applyAlignment="1">
      <alignment horizontal="center" vertic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23" xfId="57" applyFont="1" applyBorder="1" applyAlignment="1">
      <alignment horizontal="center" vertical="center" wrapText="1"/>
      <protection/>
    </xf>
    <xf numFmtId="0" fontId="20" fillId="0" borderId="36" xfId="57" applyFont="1" applyBorder="1" applyAlignment="1">
      <alignment horizontal="center" vertical="center"/>
      <protection/>
    </xf>
    <xf numFmtId="0" fontId="23" fillId="0" borderId="95" xfId="57" applyFont="1" applyBorder="1" applyAlignment="1">
      <alignment horizontal="center" vertical="center"/>
      <protection/>
    </xf>
    <xf numFmtId="0" fontId="20" fillId="0" borderId="90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/>
      <protection/>
    </xf>
    <xf numFmtId="0" fontId="23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 wrapText="1"/>
      <protection/>
    </xf>
    <xf numFmtId="0" fontId="23" fillId="0" borderId="24" xfId="57" applyFont="1" applyBorder="1" applyAlignment="1">
      <alignment horizontal="center" vertical="center"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 applyAlignment="1">
      <alignment horizontal="right"/>
      <protection/>
    </xf>
    <xf numFmtId="0" fontId="26" fillId="0" borderId="12" xfId="58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43" fillId="0" borderId="22" xfId="57" applyFont="1" applyBorder="1" applyAlignment="1">
      <alignment horizontal="center" wrapText="1"/>
      <protection/>
    </xf>
    <xf numFmtId="0" fontId="43" fillId="0" borderId="18" xfId="57" applyFont="1" applyBorder="1" applyAlignment="1">
      <alignment horizontal="center" wrapText="1"/>
      <protection/>
    </xf>
    <xf numFmtId="0" fontId="48" fillId="0" borderId="0" xfId="57" applyFont="1" applyBorder="1" applyAlignment="1">
      <alignment horizontal="right"/>
      <protection/>
    </xf>
    <xf numFmtId="0" fontId="43" fillId="0" borderId="0" xfId="57" applyFont="1" applyBorder="1" applyAlignment="1">
      <alignment horizontal="center"/>
      <protection/>
    </xf>
    <xf numFmtId="0" fontId="43" fillId="0" borderId="14" xfId="57" applyFont="1" applyBorder="1" applyAlignment="1">
      <alignment horizontal="right"/>
      <protection/>
    </xf>
    <xf numFmtId="0" fontId="43" fillId="0" borderId="19" xfId="57" applyFont="1" applyBorder="1" applyAlignment="1">
      <alignment horizontal="center" wrapText="1"/>
      <protection/>
    </xf>
    <xf numFmtId="0" fontId="43" fillId="0" borderId="19" xfId="57" applyFont="1" applyBorder="1" applyAlignment="1">
      <alignment horizontal="center" vertical="center" wrapText="1"/>
      <protection/>
    </xf>
    <xf numFmtId="0" fontId="43" fillId="0" borderId="22" xfId="57" applyFont="1" applyBorder="1" applyAlignment="1">
      <alignment horizontal="center" vertical="center" wrapText="1"/>
      <protection/>
    </xf>
    <xf numFmtId="0" fontId="43" fillId="0" borderId="19" xfId="57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/>
      <protection/>
    </xf>
    <xf numFmtId="0" fontId="23" fillId="0" borderId="40" xfId="59" applyFont="1" applyBorder="1" applyAlignment="1">
      <alignment horizontal="left" vertical="center"/>
      <protection/>
    </xf>
    <xf numFmtId="0" fontId="23" fillId="0" borderId="12" xfId="59" applyFont="1" applyBorder="1" applyAlignment="1">
      <alignment horizontal="left" vertical="center"/>
      <protection/>
    </xf>
    <xf numFmtId="0" fontId="33" fillId="0" borderId="0" xfId="56" applyFont="1" applyBorder="1" applyAlignment="1">
      <alignment horizontal="right"/>
      <protection/>
    </xf>
    <xf numFmtId="0" fontId="56" fillId="0" borderId="0" xfId="64" applyFont="1" applyAlignment="1">
      <alignment horizontal="center"/>
      <protection/>
    </xf>
    <xf numFmtId="0" fontId="57" fillId="0" borderId="21" xfId="64" applyFont="1" applyBorder="1" applyAlignment="1">
      <alignment horizontal="center" vertical="center" wrapText="1"/>
      <protection/>
    </xf>
    <xf numFmtId="0" fontId="57" fillId="0" borderId="66" xfId="64" applyFont="1" applyBorder="1" applyAlignment="1">
      <alignment horizontal="center" vertical="center" wrapText="1"/>
      <protection/>
    </xf>
    <xf numFmtId="0" fontId="23" fillId="0" borderId="0" xfId="60" applyFont="1" applyBorder="1" applyAlignment="1">
      <alignment horizontal="center"/>
      <protection/>
    </xf>
    <xf numFmtId="0" fontId="60" fillId="0" borderId="94" xfId="66" applyFont="1" applyBorder="1" applyAlignment="1">
      <alignment horizontal="left"/>
      <protection/>
    </xf>
    <xf numFmtId="0" fontId="19" fillId="0" borderId="94" xfId="0" applyFont="1" applyBorder="1" applyAlignment="1">
      <alignment horizontal="left"/>
    </xf>
    <xf numFmtId="0" fontId="32" fillId="0" borderId="80" xfId="63" applyFont="1" applyBorder="1">
      <alignment/>
      <protection/>
    </xf>
    <xf numFmtId="3" fontId="32" fillId="0" borderId="80" xfId="63" applyNumberFormat="1" applyFont="1" applyBorder="1">
      <alignment/>
      <protection/>
    </xf>
    <xf numFmtId="0" fontId="48" fillId="0" borderId="0" xfId="63" applyFont="1" applyBorder="1" applyAlignment="1">
      <alignment horizontal="right"/>
      <protection/>
    </xf>
    <xf numFmtId="0" fontId="2" fillId="0" borderId="0" xfId="63" applyBorder="1">
      <alignment/>
      <protection/>
    </xf>
    <xf numFmtId="0" fontId="32" fillId="0" borderId="0" xfId="63" applyFont="1" applyBorder="1" applyAlignment="1">
      <alignment horizontal="center"/>
      <protection/>
    </xf>
    <xf numFmtId="0" fontId="2" fillId="0" borderId="63" xfId="63" applyBorder="1">
      <alignment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 I. névi rendmód_2014.IV.névi beszámoló-zárszámadás 19.mellékletig VÉGLEGES" xfId="56"/>
    <cellStyle name="Normál_2012 évi kv. II. forduló" xfId="57"/>
    <cellStyle name="Normál_2012 évi kv. II. forduló_2014 évi II. forduló" xfId="58"/>
    <cellStyle name="Normál_2012 évi kv. II. forduló_2014.IV.névi beszámoló-zárszámadás 19.mellékletig VÉGLEGES" xfId="59"/>
    <cellStyle name="Normál_2012 évi kv. II. forduló_2015. évi II. forduló" xfId="60"/>
    <cellStyle name="Normál_2013 hitel tábla" xfId="61"/>
    <cellStyle name="Normál_2014 évi I. forduló" xfId="62"/>
    <cellStyle name="Normál_2016. évi költségvetés II. RM tábla rossz" xfId="63"/>
    <cellStyle name="Normál_EU támogatással megval. proj.2015. évben" xfId="64"/>
    <cellStyle name="Normál_mellékletek (uniós,közvetett)" xfId="65"/>
    <cellStyle name="Normál_RENDELET TÁBLA 2014. IV. névi rend.módosítás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4" name="Text Box 2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5" name="Text Box 3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7" name="Text Box 2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85775"/>
    <xdr:sp fLocksText="0">
      <xdr:nvSpPr>
        <xdr:cNvPr id="8" name="Text Box 1"/>
        <xdr:cNvSpPr txBox="1">
          <a:spLocks noChangeArrowheads="1"/>
        </xdr:cNvSpPr>
      </xdr:nvSpPr>
      <xdr:spPr>
        <a:xfrm>
          <a:off x="0" y="55245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85775"/>
    <xdr:sp fLocksText="0">
      <xdr:nvSpPr>
        <xdr:cNvPr id="9" name="Text Box 2"/>
        <xdr:cNvSpPr txBox="1">
          <a:spLocks noChangeArrowheads="1"/>
        </xdr:cNvSpPr>
      </xdr:nvSpPr>
      <xdr:spPr>
        <a:xfrm>
          <a:off x="0" y="55245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10" name="Text Box 3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11" name="Text Box 3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61925" cy="466725"/>
    <xdr:sp fLocksText="0">
      <xdr:nvSpPr>
        <xdr:cNvPr id="12" name="Text Box 3"/>
        <xdr:cNvSpPr txBox="1">
          <a:spLocks noChangeArrowheads="1"/>
        </xdr:cNvSpPr>
      </xdr:nvSpPr>
      <xdr:spPr>
        <a:xfrm>
          <a:off x="0" y="5524500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1639550" y="5391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9934575" y="5391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11639550" y="5391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9934575" y="53911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view="pageBreakPreview" zoomScale="75" zoomScaleNormal="85" zoomScaleSheetLayoutView="75" zoomScalePageLayoutView="0" workbookViewId="0" topLeftCell="A1">
      <selection activeCell="A73" sqref="A73:T73"/>
    </sheetView>
  </sheetViews>
  <sheetFormatPr defaultColWidth="9.00390625" defaultRowHeight="12.75"/>
  <cols>
    <col min="1" max="1" width="2.625" style="65" customWidth="1"/>
    <col min="2" max="2" width="3.125" style="65" customWidth="1"/>
    <col min="3" max="3" width="4.375" style="65" customWidth="1"/>
    <col min="4" max="4" width="3.125" style="65" customWidth="1"/>
    <col min="5" max="5" width="3.375" style="88" customWidth="1"/>
    <col min="6" max="6" width="3.875" style="89" customWidth="1"/>
    <col min="7" max="7" width="3.375" style="89" customWidth="1"/>
    <col min="8" max="8" width="3.125" style="33" customWidth="1"/>
    <col min="9" max="9" width="2.875" style="33" customWidth="1"/>
    <col min="10" max="10" width="3.625" style="33" customWidth="1"/>
    <col min="11" max="11" width="5.25390625" style="33" customWidth="1"/>
    <col min="12" max="12" width="61.375" style="33" bestFit="1" customWidth="1"/>
    <col min="13" max="13" width="11.75390625" style="49" bestFit="1" customWidth="1"/>
    <col min="14" max="15" width="11.75390625" style="49" customWidth="1"/>
    <col min="16" max="16" width="13.25390625" style="33" bestFit="1" customWidth="1"/>
    <col min="17" max="19" width="12.625" style="33" customWidth="1"/>
    <col min="20" max="20" width="8.125" style="514" customWidth="1"/>
    <col min="21" max="21" width="11.625" style="33" customWidth="1"/>
    <col min="22" max="16384" width="9.125" style="33" customWidth="1"/>
  </cols>
  <sheetData>
    <row r="1" spans="13:15" ht="15.75">
      <c r="M1" s="90"/>
      <c r="N1" s="90"/>
      <c r="O1" s="90"/>
    </row>
    <row r="2" spans="16:20" ht="15" customHeight="1">
      <c r="P2" s="514"/>
      <c r="Q2" s="514"/>
      <c r="R2" s="514"/>
      <c r="S2" s="514"/>
      <c r="T2" s="546" t="s">
        <v>337</v>
      </c>
    </row>
    <row r="3" spans="12:15" ht="15" customHeight="1">
      <c r="L3" s="90"/>
      <c r="M3" s="90"/>
      <c r="N3" s="90"/>
      <c r="O3" s="90"/>
    </row>
    <row r="4" spans="12:15" ht="15" customHeight="1">
      <c r="L4" s="90"/>
      <c r="M4" s="90"/>
      <c r="N4" s="90"/>
      <c r="O4" s="90"/>
    </row>
    <row r="5" spans="1:20" ht="15.75">
      <c r="A5" s="948" t="s">
        <v>486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</row>
    <row r="6" spans="1:12" ht="15.75">
      <c r="A6" s="91"/>
      <c r="B6" s="91"/>
      <c r="C6" s="91"/>
      <c r="E6" s="92"/>
      <c r="F6" s="92"/>
      <c r="G6" s="92"/>
      <c r="H6" s="91"/>
      <c r="I6" s="91"/>
      <c r="J6" s="91"/>
      <c r="K6" s="91"/>
      <c r="L6" s="91"/>
    </row>
    <row r="7" spans="1:12" ht="15.75">
      <c r="A7" s="91"/>
      <c r="B7" s="91"/>
      <c r="C7" s="91"/>
      <c r="E7" s="92"/>
      <c r="F7" s="92"/>
      <c r="G7" s="92"/>
      <c r="H7" s="91"/>
      <c r="I7" s="91"/>
      <c r="J7" s="91"/>
      <c r="K7" s="91"/>
      <c r="L7" s="91"/>
    </row>
    <row r="8" spans="1:24" ht="20.25" customHeight="1">
      <c r="A8" s="91"/>
      <c r="B8" s="91"/>
      <c r="C8" s="91"/>
      <c r="E8" s="92"/>
      <c r="F8" s="92"/>
      <c r="G8" s="92"/>
      <c r="H8" s="91"/>
      <c r="I8" s="91"/>
      <c r="J8" s="91"/>
      <c r="K8" s="91"/>
      <c r="M8" s="93"/>
      <c r="N8" s="93"/>
      <c r="O8" s="93"/>
      <c r="P8" s="547"/>
      <c r="Q8" s="547"/>
      <c r="R8" s="547"/>
      <c r="S8" s="547"/>
      <c r="T8" s="548" t="s">
        <v>596</v>
      </c>
      <c r="U8" s="549"/>
      <c r="V8" s="549"/>
      <c r="W8" s="549"/>
      <c r="X8" s="549"/>
    </row>
    <row r="9" spans="1:20" s="550" customFormat="1" ht="99" customHeight="1">
      <c r="A9" s="94" t="s">
        <v>597</v>
      </c>
      <c r="B9" s="94" t="s">
        <v>598</v>
      </c>
      <c r="C9" s="95" t="s">
        <v>599</v>
      </c>
      <c r="D9" s="94" t="s">
        <v>600</v>
      </c>
      <c r="E9" s="96" t="s">
        <v>601</v>
      </c>
      <c r="F9" s="96" t="s">
        <v>602</v>
      </c>
      <c r="G9" s="96" t="s">
        <v>603</v>
      </c>
      <c r="H9" s="94" t="s">
        <v>604</v>
      </c>
      <c r="I9" s="94" t="s">
        <v>605</v>
      </c>
      <c r="J9" s="94" t="s">
        <v>606</v>
      </c>
      <c r="K9" s="94" t="s">
        <v>607</v>
      </c>
      <c r="L9" s="97" t="s">
        <v>608</v>
      </c>
      <c r="M9" s="98" t="s">
        <v>456</v>
      </c>
      <c r="N9" s="98" t="s">
        <v>166</v>
      </c>
      <c r="O9" s="98" t="s">
        <v>454</v>
      </c>
      <c r="P9" s="98" t="s">
        <v>741</v>
      </c>
      <c r="Q9" s="98" t="s">
        <v>742</v>
      </c>
      <c r="R9" s="98" t="s">
        <v>743</v>
      </c>
      <c r="S9" s="98" t="s">
        <v>168</v>
      </c>
      <c r="T9" s="502" t="s">
        <v>457</v>
      </c>
    </row>
    <row r="10" spans="1:28" s="550" customFormat="1" ht="15">
      <c r="A10" s="99" t="s">
        <v>609</v>
      </c>
      <c r="B10" s="99" t="s">
        <v>610</v>
      </c>
      <c r="C10" s="99" t="s">
        <v>611</v>
      </c>
      <c r="D10" s="99" t="s">
        <v>612</v>
      </c>
      <c r="E10" s="100" t="s">
        <v>613</v>
      </c>
      <c r="F10" s="100" t="s">
        <v>614</v>
      </c>
      <c r="G10" s="100" t="s">
        <v>615</v>
      </c>
      <c r="H10" s="99" t="s">
        <v>616</v>
      </c>
      <c r="I10" s="99" t="s">
        <v>617</v>
      </c>
      <c r="J10" s="99" t="s">
        <v>618</v>
      </c>
      <c r="K10" s="99" t="s">
        <v>619</v>
      </c>
      <c r="L10" s="99" t="s">
        <v>458</v>
      </c>
      <c r="M10" s="101" t="s">
        <v>459</v>
      </c>
      <c r="N10" s="101" t="s">
        <v>167</v>
      </c>
      <c r="O10" s="101" t="s">
        <v>620</v>
      </c>
      <c r="P10" s="503" t="s">
        <v>621</v>
      </c>
      <c r="Q10" s="503" t="s">
        <v>622</v>
      </c>
      <c r="R10" s="503" t="s">
        <v>623</v>
      </c>
      <c r="S10" s="503" t="s">
        <v>842</v>
      </c>
      <c r="T10" s="503" t="s">
        <v>460</v>
      </c>
      <c r="U10" s="551"/>
      <c r="V10" s="551"/>
      <c r="W10" s="551"/>
      <c r="X10" s="551"/>
      <c r="Y10" s="551"/>
      <c r="Z10" s="551"/>
      <c r="AA10" s="551"/>
      <c r="AB10" s="551"/>
    </row>
    <row r="11" spans="1:28" ht="15">
      <c r="A11" s="1" t="s">
        <v>624</v>
      </c>
      <c r="B11" s="1"/>
      <c r="C11" s="1"/>
      <c r="D11" s="1"/>
      <c r="E11" s="29"/>
      <c r="F11" s="30"/>
      <c r="G11" s="30" t="s">
        <v>625</v>
      </c>
      <c r="H11" s="2"/>
      <c r="I11" s="2"/>
      <c r="J11" s="2"/>
      <c r="K11" s="2"/>
      <c r="L11" s="2"/>
      <c r="M11" s="31"/>
      <c r="N11" s="31"/>
      <c r="O11" s="31"/>
      <c r="P11" s="31"/>
      <c r="Q11" s="31"/>
      <c r="R11" s="31"/>
      <c r="S11" s="31"/>
      <c r="T11" s="511"/>
      <c r="U11" s="2"/>
      <c r="V11" s="2"/>
      <c r="W11" s="2"/>
      <c r="X11" s="2"/>
      <c r="Y11" s="2"/>
      <c r="Z11" s="2"/>
      <c r="AA11" s="2"/>
      <c r="AB11" s="2"/>
    </row>
    <row r="12" spans="1:28" ht="15">
      <c r="A12" s="1"/>
      <c r="B12" s="1"/>
      <c r="C12" s="15" t="s">
        <v>19</v>
      </c>
      <c r="D12" s="1"/>
      <c r="E12" s="89"/>
      <c r="F12" s="30"/>
      <c r="G12" s="30"/>
      <c r="H12" s="2"/>
      <c r="I12" s="2" t="s">
        <v>747</v>
      </c>
      <c r="L12" s="2"/>
      <c r="M12" s="31"/>
      <c r="N12" s="31"/>
      <c r="O12" s="31"/>
      <c r="P12" s="31"/>
      <c r="Q12" s="31"/>
      <c r="R12" s="31"/>
      <c r="S12" s="31"/>
      <c r="T12" s="511" t="s">
        <v>664</v>
      </c>
      <c r="U12" s="31"/>
      <c r="V12" s="2"/>
      <c r="W12" s="2"/>
      <c r="X12" s="2"/>
      <c r="Y12" s="2"/>
      <c r="Z12" s="2"/>
      <c r="AA12" s="2"/>
      <c r="AB12" s="2"/>
    </row>
    <row r="13" spans="1:28" ht="15">
      <c r="A13" s="1"/>
      <c r="B13" s="1"/>
      <c r="C13" s="15"/>
      <c r="D13" s="1" t="s">
        <v>624</v>
      </c>
      <c r="E13" s="36"/>
      <c r="F13" s="33"/>
      <c r="G13" s="30"/>
      <c r="H13" s="2"/>
      <c r="J13" s="33" t="s">
        <v>748</v>
      </c>
      <c r="L13" s="2"/>
      <c r="M13" s="31"/>
      <c r="N13" s="31"/>
      <c r="O13" s="31"/>
      <c r="P13" s="31"/>
      <c r="Q13" s="31"/>
      <c r="R13" s="31"/>
      <c r="S13" s="31"/>
      <c r="T13" s="511" t="s">
        <v>804</v>
      </c>
      <c r="U13" s="31"/>
      <c r="V13" s="2"/>
      <c r="W13" s="2"/>
      <c r="X13" s="2"/>
      <c r="Y13" s="2"/>
      <c r="Z13" s="2"/>
      <c r="AA13" s="2"/>
      <c r="AB13" s="2"/>
    </row>
    <row r="14" spans="1:28" ht="15">
      <c r="A14" s="1"/>
      <c r="B14" s="1"/>
      <c r="C14" s="15"/>
      <c r="D14" s="1"/>
      <c r="E14" s="36" t="s">
        <v>20</v>
      </c>
      <c r="F14" s="36"/>
      <c r="G14" s="33"/>
      <c r="H14" s="2"/>
      <c r="J14" s="2"/>
      <c r="K14" s="2" t="s">
        <v>846</v>
      </c>
      <c r="M14" s="31"/>
      <c r="N14" s="31"/>
      <c r="O14" s="31"/>
      <c r="P14" s="31"/>
      <c r="Q14" s="31"/>
      <c r="R14" s="31"/>
      <c r="S14" s="31"/>
      <c r="T14" s="511"/>
      <c r="U14" s="31"/>
      <c r="V14" s="2"/>
      <c r="W14" s="2"/>
      <c r="X14" s="2"/>
      <c r="Y14" s="2"/>
      <c r="Z14" s="2"/>
      <c r="AA14" s="2"/>
      <c r="AB14" s="2"/>
    </row>
    <row r="15" spans="6:21" ht="15">
      <c r="F15" s="102" t="s">
        <v>38</v>
      </c>
      <c r="G15" s="102"/>
      <c r="L15" s="33" t="s">
        <v>640</v>
      </c>
      <c r="M15" s="49">
        <v>201746</v>
      </c>
      <c r="N15" s="49">
        <v>201746</v>
      </c>
      <c r="O15" s="49">
        <v>0</v>
      </c>
      <c r="P15" s="32">
        <v>0</v>
      </c>
      <c r="Q15" s="32">
        <v>201746</v>
      </c>
      <c r="R15" s="32">
        <v>0</v>
      </c>
      <c r="S15" s="32">
        <f>N15+O15</f>
        <v>201746</v>
      </c>
      <c r="T15" s="514" t="s">
        <v>749</v>
      </c>
      <c r="U15" s="31">
        <f>SUM(P15:R15)</f>
        <v>201746</v>
      </c>
    </row>
    <row r="16" spans="6:21" ht="15">
      <c r="F16" s="102" t="s">
        <v>39</v>
      </c>
      <c r="L16" s="33" t="s">
        <v>641</v>
      </c>
      <c r="M16" s="49">
        <v>62556</v>
      </c>
      <c r="N16" s="49">
        <v>62556</v>
      </c>
      <c r="O16" s="49">
        <v>0</v>
      </c>
      <c r="P16" s="32">
        <v>0</v>
      </c>
      <c r="Q16" s="32">
        <v>62556</v>
      </c>
      <c r="R16" s="32">
        <v>0</v>
      </c>
      <c r="S16" s="32">
        <f>N16+O16</f>
        <v>62556</v>
      </c>
      <c r="T16" s="514" t="s">
        <v>642</v>
      </c>
      <c r="U16" s="31">
        <f aca="true" t="shared" si="0" ref="U16:U81">SUM(P16:R16)</f>
        <v>62556</v>
      </c>
    </row>
    <row r="17" spans="6:21" ht="15">
      <c r="F17" s="102" t="s">
        <v>56</v>
      </c>
      <c r="L17" s="33" t="s">
        <v>643</v>
      </c>
      <c r="M17" s="49">
        <v>318722</v>
      </c>
      <c r="N17" s="49">
        <v>326450</v>
      </c>
      <c r="O17" s="49">
        <v>10475</v>
      </c>
      <c r="P17" s="32">
        <v>0</v>
      </c>
      <c r="Q17" s="32">
        <v>336925</v>
      </c>
      <c r="R17" s="32">
        <v>0</v>
      </c>
      <c r="S17" s="32">
        <f>N17+O17</f>
        <v>336925</v>
      </c>
      <c r="T17" s="514" t="s">
        <v>644</v>
      </c>
      <c r="U17" s="31">
        <f t="shared" si="0"/>
        <v>336925</v>
      </c>
    </row>
    <row r="18" spans="6:21" ht="15">
      <c r="F18" s="102" t="s">
        <v>40</v>
      </c>
      <c r="K18" s="38"/>
      <c r="L18" s="33" t="s">
        <v>645</v>
      </c>
      <c r="M18" s="49">
        <v>18876</v>
      </c>
      <c r="N18" s="49">
        <v>18876</v>
      </c>
      <c r="O18" s="49">
        <v>829</v>
      </c>
      <c r="P18" s="32">
        <v>0</v>
      </c>
      <c r="Q18" s="32">
        <v>19705</v>
      </c>
      <c r="R18" s="32">
        <v>0</v>
      </c>
      <c r="S18" s="32">
        <f>N18+O18</f>
        <v>19705</v>
      </c>
      <c r="T18" s="514" t="s">
        <v>646</v>
      </c>
      <c r="U18" s="31">
        <f t="shared" si="0"/>
        <v>19705</v>
      </c>
    </row>
    <row r="19" spans="1:21" ht="15">
      <c r="A19" s="59"/>
      <c r="B19" s="59"/>
      <c r="C19" s="59"/>
      <c r="D19" s="59"/>
      <c r="E19" s="103" t="s">
        <v>20</v>
      </c>
      <c r="F19" s="276"/>
      <c r="G19" s="51"/>
      <c r="H19" s="277"/>
      <c r="I19" s="277"/>
      <c r="J19" s="277"/>
      <c r="K19" s="277" t="s">
        <v>473</v>
      </c>
      <c r="L19" s="51"/>
      <c r="M19" s="278">
        <f aca="true" t="shared" si="1" ref="M19:S19">SUM(M15:M18)</f>
        <v>601900</v>
      </c>
      <c r="N19" s="278">
        <f t="shared" si="1"/>
        <v>609628</v>
      </c>
      <c r="O19" s="278">
        <f t="shared" si="1"/>
        <v>11304</v>
      </c>
      <c r="P19" s="278">
        <f t="shared" si="1"/>
        <v>0</v>
      </c>
      <c r="Q19" s="278">
        <f t="shared" si="1"/>
        <v>620932</v>
      </c>
      <c r="R19" s="278">
        <f t="shared" si="1"/>
        <v>0</v>
      </c>
      <c r="S19" s="552">
        <f t="shared" si="1"/>
        <v>620932</v>
      </c>
      <c r="T19" s="553"/>
      <c r="U19" s="31">
        <f t="shared" si="0"/>
        <v>620932</v>
      </c>
    </row>
    <row r="20" spans="1:21" ht="15">
      <c r="A20" s="1"/>
      <c r="B20" s="1"/>
      <c r="C20" s="1"/>
      <c r="D20" s="1"/>
      <c r="E20" s="36" t="s">
        <v>28</v>
      </c>
      <c r="F20" s="36"/>
      <c r="G20" s="33"/>
      <c r="H20" s="2"/>
      <c r="I20" s="2"/>
      <c r="J20" s="2"/>
      <c r="K20" s="2" t="s">
        <v>750</v>
      </c>
      <c r="M20" s="31"/>
      <c r="N20" s="31"/>
      <c r="O20" s="31"/>
      <c r="P20" s="31"/>
      <c r="Q20" s="31"/>
      <c r="R20" s="31"/>
      <c r="S20" s="31"/>
      <c r="T20" s="511"/>
      <c r="U20" s="31">
        <f t="shared" si="0"/>
        <v>0</v>
      </c>
    </row>
    <row r="21" spans="6:21" ht="15">
      <c r="F21" s="102" t="s">
        <v>122</v>
      </c>
      <c r="L21" s="33" t="s">
        <v>650</v>
      </c>
      <c r="M21" s="49">
        <v>0</v>
      </c>
      <c r="N21" s="49">
        <v>0</v>
      </c>
      <c r="O21" s="49">
        <v>0</v>
      </c>
      <c r="P21" s="32">
        <v>0</v>
      </c>
      <c r="Q21" s="32">
        <v>0</v>
      </c>
      <c r="R21" s="32">
        <v>0</v>
      </c>
      <c r="S21" s="32">
        <f>N21+O21</f>
        <v>0</v>
      </c>
      <c r="T21" s="514" t="s">
        <v>649</v>
      </c>
      <c r="U21" s="31">
        <f t="shared" si="0"/>
        <v>0</v>
      </c>
    </row>
    <row r="22" spans="6:21" ht="15">
      <c r="F22" s="102" t="s">
        <v>123</v>
      </c>
      <c r="K22" s="2"/>
      <c r="L22" s="33" t="s">
        <v>651</v>
      </c>
      <c r="M22" s="49">
        <v>0</v>
      </c>
      <c r="N22" s="49">
        <v>0</v>
      </c>
      <c r="O22" s="49">
        <v>0</v>
      </c>
      <c r="P22" s="32">
        <v>0</v>
      </c>
      <c r="Q22" s="32">
        <v>0</v>
      </c>
      <c r="R22" s="32">
        <v>0</v>
      </c>
      <c r="S22" s="32">
        <f>N22+O22</f>
        <v>0</v>
      </c>
      <c r="T22" s="514" t="s">
        <v>649</v>
      </c>
      <c r="U22" s="31">
        <f t="shared" si="0"/>
        <v>0</v>
      </c>
    </row>
    <row r="23" spans="6:21" ht="15">
      <c r="F23" s="102" t="s">
        <v>41</v>
      </c>
      <c r="K23" s="2"/>
      <c r="L23" s="2" t="s">
        <v>844</v>
      </c>
      <c r="M23" s="49">
        <v>0</v>
      </c>
      <c r="N23" s="49">
        <v>1111</v>
      </c>
      <c r="O23" s="49">
        <v>3912</v>
      </c>
      <c r="P23" s="32">
        <v>0</v>
      </c>
      <c r="Q23" s="32">
        <v>5023</v>
      </c>
      <c r="R23" s="32">
        <v>0</v>
      </c>
      <c r="S23" s="32">
        <f>N23+O23</f>
        <v>5023</v>
      </c>
      <c r="T23" s="514" t="s">
        <v>649</v>
      </c>
      <c r="U23" s="31">
        <f t="shared" si="0"/>
        <v>5023</v>
      </c>
    </row>
    <row r="24" spans="6:21" ht="15">
      <c r="F24" s="102" t="s">
        <v>124</v>
      </c>
      <c r="K24" s="38"/>
      <c r="L24" s="33" t="s">
        <v>756</v>
      </c>
      <c r="M24" s="49">
        <v>5000</v>
      </c>
      <c r="N24" s="49">
        <v>5000</v>
      </c>
      <c r="O24" s="49">
        <v>0</v>
      </c>
      <c r="P24" s="32">
        <v>0</v>
      </c>
      <c r="Q24" s="32">
        <v>5000</v>
      </c>
      <c r="R24" s="32">
        <v>0</v>
      </c>
      <c r="S24" s="32">
        <f>N24+O24</f>
        <v>5000</v>
      </c>
      <c r="T24" s="514" t="s">
        <v>649</v>
      </c>
      <c r="U24" s="31">
        <f t="shared" si="0"/>
        <v>5000</v>
      </c>
    </row>
    <row r="25" spans="1:21" ht="15">
      <c r="A25" s="59"/>
      <c r="B25" s="59"/>
      <c r="C25" s="59"/>
      <c r="D25" s="59"/>
      <c r="E25" s="103" t="s">
        <v>28</v>
      </c>
      <c r="F25" s="276"/>
      <c r="G25" s="51"/>
      <c r="H25" s="277"/>
      <c r="I25" s="277"/>
      <c r="J25" s="277"/>
      <c r="K25" s="277" t="s">
        <v>473</v>
      </c>
      <c r="L25" s="51"/>
      <c r="M25" s="278">
        <f aca="true" t="shared" si="2" ref="M25:S25">SUM(M21:M24)</f>
        <v>5000</v>
      </c>
      <c r="N25" s="278">
        <f t="shared" si="2"/>
        <v>6111</v>
      </c>
      <c r="O25" s="278">
        <f t="shared" si="2"/>
        <v>3912</v>
      </c>
      <c r="P25" s="278">
        <f t="shared" si="2"/>
        <v>0</v>
      </c>
      <c r="Q25" s="278">
        <f t="shared" si="2"/>
        <v>10023</v>
      </c>
      <c r="R25" s="278">
        <f t="shared" si="2"/>
        <v>0</v>
      </c>
      <c r="S25" s="278">
        <f t="shared" si="2"/>
        <v>10023</v>
      </c>
      <c r="T25" s="553" t="s">
        <v>649</v>
      </c>
      <c r="U25" s="31">
        <f t="shared" si="0"/>
        <v>10023</v>
      </c>
    </row>
    <row r="26" spans="1:21" ht="15">
      <c r="A26" s="41"/>
      <c r="B26" s="41"/>
      <c r="C26" s="41"/>
      <c r="D26" s="41" t="s">
        <v>624</v>
      </c>
      <c r="E26" s="103"/>
      <c r="F26" s="51"/>
      <c r="G26" s="103"/>
      <c r="H26" s="51"/>
      <c r="I26" s="51"/>
      <c r="J26" s="51" t="s">
        <v>805</v>
      </c>
      <c r="K26" s="51"/>
      <c r="L26" s="51"/>
      <c r="M26" s="113">
        <f aca="true" t="shared" si="3" ref="M26:S26">M19+M25</f>
        <v>606900</v>
      </c>
      <c r="N26" s="113">
        <f t="shared" si="3"/>
        <v>615739</v>
      </c>
      <c r="O26" s="113">
        <f t="shared" si="3"/>
        <v>15216</v>
      </c>
      <c r="P26" s="113">
        <f t="shared" si="3"/>
        <v>0</v>
      </c>
      <c r="Q26" s="113">
        <f t="shared" si="3"/>
        <v>630955</v>
      </c>
      <c r="R26" s="113">
        <f t="shared" si="3"/>
        <v>0</v>
      </c>
      <c r="S26" s="552">
        <f t="shared" si="3"/>
        <v>630955</v>
      </c>
      <c r="T26" s="554" t="s">
        <v>804</v>
      </c>
      <c r="U26" s="31">
        <f t="shared" si="0"/>
        <v>630955</v>
      </c>
    </row>
    <row r="27" spans="1:21" ht="15">
      <c r="A27" s="1"/>
      <c r="B27" s="1"/>
      <c r="C27" s="1"/>
      <c r="D27" s="1" t="s">
        <v>627</v>
      </c>
      <c r="E27" s="36"/>
      <c r="F27" s="2"/>
      <c r="G27" s="36"/>
      <c r="H27" s="2"/>
      <c r="J27" s="2" t="s">
        <v>549</v>
      </c>
      <c r="K27" s="2"/>
      <c r="L27" s="2"/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2">
        <f>N27+O27</f>
        <v>0</v>
      </c>
      <c r="T27" s="511" t="s">
        <v>548</v>
      </c>
      <c r="U27" s="31"/>
    </row>
    <row r="28" spans="1:21" ht="15">
      <c r="A28" s="1"/>
      <c r="B28" s="1"/>
      <c r="C28" s="1"/>
      <c r="D28" s="65" t="s">
        <v>652</v>
      </c>
      <c r="E28" s="36"/>
      <c r="F28" s="33"/>
      <c r="G28" s="36"/>
      <c r="H28" s="2"/>
      <c r="I28" s="2"/>
      <c r="J28" s="38" t="s">
        <v>87</v>
      </c>
      <c r="K28" s="38"/>
      <c r="L28" s="38"/>
      <c r="M28" s="39">
        <v>33592</v>
      </c>
      <c r="N28" s="39">
        <v>33592</v>
      </c>
      <c r="O28" s="39">
        <v>282671</v>
      </c>
      <c r="P28" s="555">
        <v>0</v>
      </c>
      <c r="Q28" s="555">
        <v>316263</v>
      </c>
      <c r="R28" s="555">
        <v>0</v>
      </c>
      <c r="S28" s="32">
        <f>N28+O28</f>
        <v>316263</v>
      </c>
      <c r="T28" s="512" t="s">
        <v>465</v>
      </c>
      <c r="U28" s="31">
        <f t="shared" si="0"/>
        <v>316263</v>
      </c>
    </row>
    <row r="29" spans="1:21" s="46" customFormat="1" ht="15.75">
      <c r="A29" s="58"/>
      <c r="B29" s="58"/>
      <c r="C29" s="58" t="s">
        <v>19</v>
      </c>
      <c r="D29" s="59"/>
      <c r="E29" s="60"/>
      <c r="F29" s="114"/>
      <c r="G29" s="114"/>
      <c r="H29" s="62"/>
      <c r="I29" s="62" t="s">
        <v>760</v>
      </c>
      <c r="J29" s="279"/>
      <c r="K29" s="279"/>
      <c r="L29" s="279"/>
      <c r="M29" s="280">
        <f aca="true" t="shared" si="4" ref="M29:R29">SUM(M26:M28)</f>
        <v>640492</v>
      </c>
      <c r="N29" s="280">
        <f t="shared" si="4"/>
        <v>649331</v>
      </c>
      <c r="O29" s="280">
        <f t="shared" si="4"/>
        <v>297887</v>
      </c>
      <c r="P29" s="280">
        <f t="shared" si="4"/>
        <v>0</v>
      </c>
      <c r="Q29" s="280">
        <f t="shared" si="4"/>
        <v>947218</v>
      </c>
      <c r="R29" s="280">
        <f t="shared" si="4"/>
        <v>0</v>
      </c>
      <c r="S29" s="45">
        <f>S26+S28+S27</f>
        <v>947218</v>
      </c>
      <c r="T29" s="556" t="s">
        <v>664</v>
      </c>
      <c r="U29" s="31">
        <f t="shared" si="0"/>
        <v>947218</v>
      </c>
    </row>
    <row r="30" spans="1:21" ht="15">
      <c r="A30" s="1"/>
      <c r="B30" s="1"/>
      <c r="C30" s="1" t="s">
        <v>21</v>
      </c>
      <c r="D30" s="1"/>
      <c r="E30" s="29"/>
      <c r="F30" s="36"/>
      <c r="G30" s="36"/>
      <c r="H30" s="2"/>
      <c r="I30" s="2" t="s">
        <v>754</v>
      </c>
      <c r="K30" s="2"/>
      <c r="L30" s="2"/>
      <c r="M30" s="31"/>
      <c r="N30" s="31"/>
      <c r="O30" s="31"/>
      <c r="P30" s="32"/>
      <c r="Q30" s="32"/>
      <c r="R30" s="32"/>
      <c r="S30" s="32"/>
      <c r="T30" s="511" t="s">
        <v>810</v>
      </c>
      <c r="U30" s="31">
        <f t="shared" si="0"/>
        <v>0</v>
      </c>
    </row>
    <row r="31" spans="1:21" ht="15">
      <c r="A31" s="1"/>
      <c r="B31" s="1"/>
      <c r="C31" s="1"/>
      <c r="D31" s="1" t="s">
        <v>624</v>
      </c>
      <c r="E31" s="29"/>
      <c r="F31" s="36"/>
      <c r="G31" s="36"/>
      <c r="H31" s="2"/>
      <c r="I31" s="2"/>
      <c r="J31" s="2" t="s">
        <v>479</v>
      </c>
      <c r="K31" s="2"/>
      <c r="M31" s="31">
        <v>0</v>
      </c>
      <c r="N31" s="31">
        <v>9</v>
      </c>
      <c r="O31" s="31">
        <v>0</v>
      </c>
      <c r="P31" s="32">
        <v>0</v>
      </c>
      <c r="Q31" s="32">
        <v>9</v>
      </c>
      <c r="R31" s="32">
        <v>0</v>
      </c>
      <c r="S31" s="32">
        <f>N31+O31</f>
        <v>9</v>
      </c>
      <c r="T31" s="511" t="s">
        <v>98</v>
      </c>
      <c r="U31" s="31">
        <f t="shared" si="0"/>
        <v>9</v>
      </c>
    </row>
    <row r="32" spans="1:21" ht="15">
      <c r="A32" s="1"/>
      <c r="B32" s="1"/>
      <c r="C32" s="1"/>
      <c r="D32" s="1" t="s">
        <v>627</v>
      </c>
      <c r="E32" s="29"/>
      <c r="F32" s="36"/>
      <c r="G32" s="36"/>
      <c r="H32" s="2"/>
      <c r="I32" s="2"/>
      <c r="J32" s="2" t="s">
        <v>125</v>
      </c>
      <c r="K32" s="2"/>
      <c r="M32" s="31">
        <v>91346</v>
      </c>
      <c r="N32" s="31">
        <v>91346</v>
      </c>
      <c r="O32" s="31">
        <v>0</v>
      </c>
      <c r="P32" s="32">
        <v>0</v>
      </c>
      <c r="Q32" s="32">
        <v>0</v>
      </c>
      <c r="R32" s="32">
        <v>91346</v>
      </c>
      <c r="S32" s="32">
        <f>N32+O32</f>
        <v>91346</v>
      </c>
      <c r="T32" s="511" t="s">
        <v>126</v>
      </c>
      <c r="U32" s="31">
        <f t="shared" si="0"/>
        <v>91346</v>
      </c>
    </row>
    <row r="33" spans="1:21" ht="15">
      <c r="A33" s="34"/>
      <c r="B33" s="34"/>
      <c r="C33" s="34"/>
      <c r="D33" s="1" t="s">
        <v>652</v>
      </c>
      <c r="E33" s="35"/>
      <c r="F33" s="54"/>
      <c r="G33" s="54"/>
      <c r="H33" s="38"/>
      <c r="I33" s="38"/>
      <c r="J33" s="64" t="s">
        <v>88</v>
      </c>
      <c r="L33" s="38"/>
      <c r="M33" s="39">
        <v>0</v>
      </c>
      <c r="N33" s="31">
        <v>14055</v>
      </c>
      <c r="O33" s="31">
        <v>0</v>
      </c>
      <c r="P33" s="32">
        <v>0</v>
      </c>
      <c r="Q33" s="32">
        <v>0</v>
      </c>
      <c r="R33" s="32">
        <v>14055</v>
      </c>
      <c r="S33" s="32">
        <f>N33+O33</f>
        <v>14055</v>
      </c>
      <c r="T33" s="512" t="s">
        <v>588</v>
      </c>
      <c r="U33" s="31">
        <f t="shared" si="0"/>
        <v>14055</v>
      </c>
    </row>
    <row r="34" spans="1:21" s="46" customFormat="1" ht="15.75">
      <c r="A34" s="40"/>
      <c r="B34" s="40"/>
      <c r="C34" s="40" t="s">
        <v>21</v>
      </c>
      <c r="D34" s="41"/>
      <c r="E34" s="42"/>
      <c r="F34" s="116"/>
      <c r="G34" s="116"/>
      <c r="H34" s="51"/>
      <c r="I34" s="3" t="s">
        <v>806</v>
      </c>
      <c r="J34" s="3"/>
      <c r="K34" s="51"/>
      <c r="L34" s="51"/>
      <c r="M34" s="44">
        <f aca="true" t="shared" si="5" ref="M34:S34">SUM(M31:M33)</f>
        <v>91346</v>
      </c>
      <c r="N34" s="44">
        <f t="shared" si="5"/>
        <v>105410</v>
      </c>
      <c r="O34" s="44">
        <f t="shared" si="5"/>
        <v>0</v>
      </c>
      <c r="P34" s="44">
        <f t="shared" si="5"/>
        <v>0</v>
      </c>
      <c r="Q34" s="44">
        <f t="shared" si="5"/>
        <v>9</v>
      </c>
      <c r="R34" s="44">
        <f t="shared" si="5"/>
        <v>105401</v>
      </c>
      <c r="S34" s="44">
        <f t="shared" si="5"/>
        <v>105410</v>
      </c>
      <c r="T34" s="513" t="s">
        <v>810</v>
      </c>
      <c r="U34" s="31">
        <f t="shared" si="0"/>
        <v>105410</v>
      </c>
    </row>
    <row r="35" spans="1:21" ht="15">
      <c r="A35" s="112"/>
      <c r="B35" s="112"/>
      <c r="C35" s="112" t="s">
        <v>22</v>
      </c>
      <c r="D35" s="112"/>
      <c r="E35" s="134"/>
      <c r="F35" s="135"/>
      <c r="G35" s="135"/>
      <c r="H35" s="136"/>
      <c r="I35" s="136" t="s">
        <v>762</v>
      </c>
      <c r="K35" s="136"/>
      <c r="L35" s="136"/>
      <c r="M35" s="137"/>
      <c r="N35" s="31"/>
      <c r="O35" s="31"/>
      <c r="P35" s="32"/>
      <c r="Q35" s="32"/>
      <c r="R35" s="32"/>
      <c r="S35" s="32"/>
      <c r="T35" s="557" t="s">
        <v>631</v>
      </c>
      <c r="U35" s="31">
        <f t="shared" si="0"/>
        <v>0</v>
      </c>
    </row>
    <row r="36" spans="1:21" ht="15">
      <c r="A36" s="1"/>
      <c r="B36" s="1"/>
      <c r="C36" s="1"/>
      <c r="D36" s="1" t="s">
        <v>624</v>
      </c>
      <c r="E36" s="29"/>
      <c r="F36" s="36"/>
      <c r="G36" s="36"/>
      <c r="H36" s="2"/>
      <c r="I36" s="2"/>
      <c r="J36" s="2" t="s">
        <v>764</v>
      </c>
      <c r="L36" s="2"/>
      <c r="M36" s="31"/>
      <c r="N36" s="31"/>
      <c r="O36" s="31"/>
      <c r="P36" s="32"/>
      <c r="Q36" s="32"/>
      <c r="R36" s="32"/>
      <c r="S36" s="32"/>
      <c r="T36" s="511" t="s">
        <v>629</v>
      </c>
      <c r="U36" s="31">
        <f t="shared" si="0"/>
        <v>0</v>
      </c>
    </row>
    <row r="37" spans="1:21" ht="15">
      <c r="A37" s="1"/>
      <c r="B37" s="1"/>
      <c r="C37" s="1"/>
      <c r="D37" s="1"/>
      <c r="E37" s="36" t="s">
        <v>20</v>
      </c>
      <c r="F37" s="36"/>
      <c r="G37" s="36"/>
      <c r="H37" s="2"/>
      <c r="I37" s="2"/>
      <c r="J37" s="2"/>
      <c r="K37" s="2" t="s">
        <v>628</v>
      </c>
      <c r="M37" s="49">
        <v>130000</v>
      </c>
      <c r="N37" s="49">
        <v>130000</v>
      </c>
      <c r="O37" s="49">
        <v>0</v>
      </c>
      <c r="P37" s="32">
        <v>0</v>
      </c>
      <c r="Q37" s="32">
        <v>130000</v>
      </c>
      <c r="R37" s="32">
        <v>0</v>
      </c>
      <c r="S37" s="32">
        <f>N37+O37</f>
        <v>130000</v>
      </c>
      <c r="T37" s="514" t="s">
        <v>629</v>
      </c>
      <c r="U37" s="31">
        <f t="shared" si="0"/>
        <v>130000</v>
      </c>
    </row>
    <row r="38" spans="1:21" ht="15">
      <c r="A38" s="112"/>
      <c r="B38" s="112"/>
      <c r="C38" s="41"/>
      <c r="D38" s="41" t="s">
        <v>624</v>
      </c>
      <c r="E38" s="138"/>
      <c r="F38" s="103"/>
      <c r="G38" s="103"/>
      <c r="H38" s="51"/>
      <c r="I38" s="51"/>
      <c r="J38" s="51" t="s">
        <v>473</v>
      </c>
      <c r="K38" s="51"/>
      <c r="L38" s="51"/>
      <c r="M38" s="137">
        <f aca="true" t="shared" si="6" ref="M38:S38">SUM(M37)</f>
        <v>130000</v>
      </c>
      <c r="N38" s="113">
        <f t="shared" si="6"/>
        <v>130000</v>
      </c>
      <c r="O38" s="113">
        <f t="shared" si="6"/>
        <v>0</v>
      </c>
      <c r="P38" s="113">
        <f t="shared" si="6"/>
        <v>0</v>
      </c>
      <c r="Q38" s="113">
        <f t="shared" si="6"/>
        <v>130000</v>
      </c>
      <c r="R38" s="113">
        <f t="shared" si="6"/>
        <v>0</v>
      </c>
      <c r="S38" s="558">
        <f t="shared" si="6"/>
        <v>130000</v>
      </c>
      <c r="T38" s="557" t="s">
        <v>629</v>
      </c>
      <c r="U38" s="31">
        <f t="shared" si="0"/>
        <v>130000</v>
      </c>
    </row>
    <row r="39" spans="1:21" ht="15">
      <c r="A39" s="112"/>
      <c r="B39" s="112"/>
      <c r="C39" s="1"/>
      <c r="D39" s="1" t="s">
        <v>627</v>
      </c>
      <c r="E39" s="29"/>
      <c r="F39" s="36"/>
      <c r="G39" s="36"/>
      <c r="H39" s="2"/>
      <c r="I39" s="2"/>
      <c r="J39" s="2" t="s">
        <v>763</v>
      </c>
      <c r="L39" s="2"/>
      <c r="M39" s="137"/>
      <c r="N39" s="31"/>
      <c r="O39" s="31"/>
      <c r="P39" s="32"/>
      <c r="Q39" s="32"/>
      <c r="R39" s="32"/>
      <c r="S39" s="558"/>
      <c r="T39" s="557" t="s">
        <v>811</v>
      </c>
      <c r="U39" s="31">
        <f t="shared" si="0"/>
        <v>0</v>
      </c>
    </row>
    <row r="40" spans="1:21" ht="15">
      <c r="A40" s="1"/>
      <c r="B40" s="1"/>
      <c r="C40" s="1"/>
      <c r="D40" s="1"/>
      <c r="E40" s="36" t="s">
        <v>32</v>
      </c>
      <c r="F40" s="36"/>
      <c r="G40" s="36"/>
      <c r="H40" s="2"/>
      <c r="I40" s="2"/>
      <c r="J40" s="2"/>
      <c r="K40" s="2" t="s">
        <v>632</v>
      </c>
      <c r="M40" s="31">
        <v>570000</v>
      </c>
      <c r="N40" s="31">
        <v>570000</v>
      </c>
      <c r="O40" s="31">
        <v>0</v>
      </c>
      <c r="P40" s="32">
        <v>0</v>
      </c>
      <c r="Q40" s="32">
        <v>570000</v>
      </c>
      <c r="R40" s="32">
        <v>0</v>
      </c>
      <c r="S40" s="32">
        <f>N40+O40</f>
        <v>570000</v>
      </c>
      <c r="T40" s="511" t="s">
        <v>752</v>
      </c>
      <c r="U40" s="31">
        <f t="shared" si="0"/>
        <v>570000</v>
      </c>
    </row>
    <row r="41" spans="1:21" ht="15">
      <c r="A41" s="1"/>
      <c r="B41" s="1"/>
      <c r="C41" s="1"/>
      <c r="D41" s="1"/>
      <c r="E41" s="36" t="s">
        <v>33</v>
      </c>
      <c r="F41" s="36"/>
      <c r="G41" s="36"/>
      <c r="H41" s="2"/>
      <c r="I41" s="2"/>
      <c r="J41" s="2"/>
      <c r="K41" s="2" t="s">
        <v>633</v>
      </c>
      <c r="M41" s="49">
        <v>42000</v>
      </c>
      <c r="N41" s="49">
        <v>42000</v>
      </c>
      <c r="O41" s="49">
        <v>0</v>
      </c>
      <c r="P41" s="32">
        <v>0</v>
      </c>
      <c r="Q41" s="32">
        <v>42000</v>
      </c>
      <c r="R41" s="32">
        <v>0</v>
      </c>
      <c r="S41" s="32">
        <f>N41+O41</f>
        <v>42000</v>
      </c>
      <c r="T41" s="514" t="s">
        <v>753</v>
      </c>
      <c r="U41" s="31">
        <f t="shared" si="0"/>
        <v>42000</v>
      </c>
    </row>
    <row r="42" spans="1:21" ht="15">
      <c r="A42" s="1"/>
      <c r="B42" s="1"/>
      <c r="C42" s="1"/>
      <c r="D42" s="1"/>
      <c r="E42" s="36" t="s">
        <v>34</v>
      </c>
      <c r="F42" s="36"/>
      <c r="G42" s="36"/>
      <c r="H42" s="2"/>
      <c r="I42" s="2"/>
      <c r="J42" s="2"/>
      <c r="K42" s="2" t="s">
        <v>630</v>
      </c>
      <c r="M42" s="49">
        <v>12000</v>
      </c>
      <c r="N42" s="49">
        <v>12000</v>
      </c>
      <c r="O42" s="49">
        <v>0</v>
      </c>
      <c r="P42" s="32">
        <v>0</v>
      </c>
      <c r="Q42" s="32">
        <v>12000</v>
      </c>
      <c r="R42" s="32">
        <v>0</v>
      </c>
      <c r="S42" s="32">
        <f>N42+O42</f>
        <v>12000</v>
      </c>
      <c r="T42" s="514" t="s">
        <v>751</v>
      </c>
      <c r="U42" s="31">
        <f t="shared" si="0"/>
        <v>12000</v>
      </c>
    </row>
    <row r="43" spans="1:21" ht="15">
      <c r="A43" s="1"/>
      <c r="B43" s="1"/>
      <c r="C43" s="1"/>
      <c r="D43" s="1"/>
      <c r="E43" s="36" t="s">
        <v>35</v>
      </c>
      <c r="F43" s="36"/>
      <c r="G43" s="36"/>
      <c r="H43" s="2"/>
      <c r="I43" s="2"/>
      <c r="J43" s="2"/>
      <c r="K43" s="2" t="s">
        <v>638</v>
      </c>
      <c r="M43" s="49">
        <v>2000</v>
      </c>
      <c r="N43" s="49">
        <v>2000</v>
      </c>
      <c r="O43" s="49">
        <v>0</v>
      </c>
      <c r="P43" s="32">
        <v>0</v>
      </c>
      <c r="Q43" s="32">
        <v>2000</v>
      </c>
      <c r="R43" s="32">
        <v>0</v>
      </c>
      <c r="S43" s="32">
        <f>N43+O43</f>
        <v>2000</v>
      </c>
      <c r="T43" s="514" t="s">
        <v>751</v>
      </c>
      <c r="U43" s="31">
        <f t="shared" si="0"/>
        <v>2000</v>
      </c>
    </row>
    <row r="44" spans="1:21" ht="15">
      <c r="A44" s="41"/>
      <c r="B44" s="41"/>
      <c r="C44" s="41"/>
      <c r="D44" s="41" t="s">
        <v>627</v>
      </c>
      <c r="E44" s="138"/>
      <c r="F44" s="103"/>
      <c r="G44" s="103"/>
      <c r="H44" s="51"/>
      <c r="I44" s="51"/>
      <c r="J44" s="51" t="s">
        <v>473</v>
      </c>
      <c r="K44" s="51"/>
      <c r="L44" s="51"/>
      <c r="M44" s="113">
        <f aca="true" t="shared" si="7" ref="M44:S44">SUM(M40:M43)</f>
        <v>626000</v>
      </c>
      <c r="N44" s="113">
        <f t="shared" si="7"/>
        <v>626000</v>
      </c>
      <c r="O44" s="113">
        <f t="shared" si="7"/>
        <v>0</v>
      </c>
      <c r="P44" s="113">
        <f t="shared" si="7"/>
        <v>0</v>
      </c>
      <c r="Q44" s="113">
        <f t="shared" si="7"/>
        <v>626000</v>
      </c>
      <c r="R44" s="113">
        <f t="shared" si="7"/>
        <v>0</v>
      </c>
      <c r="S44" s="552">
        <f t="shared" si="7"/>
        <v>626000</v>
      </c>
      <c r="T44" s="554" t="s">
        <v>811</v>
      </c>
      <c r="U44" s="31">
        <f t="shared" si="0"/>
        <v>626000</v>
      </c>
    </row>
    <row r="45" spans="1:21" ht="15">
      <c r="A45" s="112"/>
      <c r="B45" s="112"/>
      <c r="C45" s="112"/>
      <c r="D45" s="112" t="s">
        <v>652</v>
      </c>
      <c r="E45" s="134"/>
      <c r="F45" s="135"/>
      <c r="G45" s="135"/>
      <c r="H45" s="136"/>
      <c r="I45" s="2"/>
      <c r="J45" s="2" t="s">
        <v>765</v>
      </c>
      <c r="L45" s="2"/>
      <c r="M45" s="137"/>
      <c r="N45" s="31"/>
      <c r="O45" s="31"/>
      <c r="P45" s="32"/>
      <c r="Q45" s="32"/>
      <c r="R45" s="32"/>
      <c r="S45" s="32"/>
      <c r="T45" s="557" t="s">
        <v>635</v>
      </c>
      <c r="U45" s="31">
        <f t="shared" si="0"/>
        <v>0</v>
      </c>
    </row>
    <row r="46" spans="1:21" ht="15">
      <c r="A46" s="1"/>
      <c r="B46" s="1"/>
      <c r="C46" s="1"/>
      <c r="D46" s="1"/>
      <c r="E46" s="36" t="s">
        <v>36</v>
      </c>
      <c r="F46" s="36"/>
      <c r="G46" s="36"/>
      <c r="H46" s="2"/>
      <c r="I46" s="2"/>
      <c r="J46" s="2"/>
      <c r="K46" s="2" t="s">
        <v>634</v>
      </c>
      <c r="M46" s="31">
        <v>2000</v>
      </c>
      <c r="N46" s="31">
        <v>2000</v>
      </c>
      <c r="O46" s="31">
        <v>0</v>
      </c>
      <c r="P46" s="32">
        <v>0</v>
      </c>
      <c r="Q46" s="32">
        <v>2000</v>
      </c>
      <c r="R46" s="32">
        <v>0</v>
      </c>
      <c r="S46" s="32">
        <f>N46+O46</f>
        <v>2000</v>
      </c>
      <c r="T46" s="511" t="s">
        <v>635</v>
      </c>
      <c r="U46" s="31">
        <f t="shared" si="0"/>
        <v>2000</v>
      </c>
    </row>
    <row r="47" spans="1:21" ht="15">
      <c r="A47" s="1"/>
      <c r="B47" s="1"/>
      <c r="C47" s="1"/>
      <c r="D47" s="1"/>
      <c r="E47" s="48" t="s">
        <v>57</v>
      </c>
      <c r="F47" s="36"/>
      <c r="G47" s="36"/>
      <c r="H47" s="2"/>
      <c r="I47" s="2"/>
      <c r="J47" s="2"/>
      <c r="K47" s="2" t="s">
        <v>636</v>
      </c>
      <c r="M47" s="49">
        <v>100</v>
      </c>
      <c r="N47" s="49">
        <v>100</v>
      </c>
      <c r="O47" s="49">
        <v>0</v>
      </c>
      <c r="P47" s="32">
        <v>0</v>
      </c>
      <c r="Q47" s="32">
        <v>100</v>
      </c>
      <c r="R47" s="32">
        <v>0</v>
      </c>
      <c r="S47" s="32">
        <f>N47+O47</f>
        <v>100</v>
      </c>
      <c r="T47" s="514" t="s">
        <v>635</v>
      </c>
      <c r="U47" s="31">
        <f t="shared" si="0"/>
        <v>100</v>
      </c>
    </row>
    <row r="48" spans="1:21" ht="15">
      <c r="A48" s="1"/>
      <c r="B48" s="1"/>
      <c r="C48" s="1"/>
      <c r="D48" s="1"/>
      <c r="E48" s="48" t="s">
        <v>58</v>
      </c>
      <c r="F48" s="36"/>
      <c r="G48" s="36"/>
      <c r="H48" s="2"/>
      <c r="I48" s="2"/>
      <c r="J48" s="2"/>
      <c r="K48" s="2" t="s">
        <v>637</v>
      </c>
      <c r="M48" s="49">
        <v>1000</v>
      </c>
      <c r="N48" s="49">
        <v>1000</v>
      </c>
      <c r="O48" s="49">
        <v>0</v>
      </c>
      <c r="P48" s="32">
        <v>0</v>
      </c>
      <c r="Q48" s="32">
        <v>1000</v>
      </c>
      <c r="R48" s="32">
        <v>0</v>
      </c>
      <c r="S48" s="32">
        <f>N48+O48</f>
        <v>1000</v>
      </c>
      <c r="T48" s="514" t="s">
        <v>635</v>
      </c>
      <c r="U48" s="31">
        <f t="shared" si="0"/>
        <v>1000</v>
      </c>
    </row>
    <row r="49" spans="1:21" ht="15">
      <c r="A49" s="69"/>
      <c r="B49" s="69"/>
      <c r="C49" s="69"/>
      <c r="D49" s="69" t="s">
        <v>652</v>
      </c>
      <c r="E49" s="139"/>
      <c r="F49" s="140"/>
      <c r="G49" s="140"/>
      <c r="H49" s="136"/>
      <c r="I49" s="136"/>
      <c r="J49" s="136" t="s">
        <v>473</v>
      </c>
      <c r="K49" s="136"/>
      <c r="L49" s="136"/>
      <c r="M49" s="141">
        <f aca="true" t="shared" si="8" ref="M49:S49">SUM(M46:M48)</f>
        <v>3100</v>
      </c>
      <c r="N49" s="452">
        <f t="shared" si="8"/>
        <v>3100</v>
      </c>
      <c r="O49" s="141">
        <f t="shared" si="8"/>
        <v>0</v>
      </c>
      <c r="P49" s="559">
        <f t="shared" si="8"/>
        <v>0</v>
      </c>
      <c r="Q49" s="559">
        <f t="shared" si="8"/>
        <v>3100</v>
      </c>
      <c r="R49" s="559">
        <f t="shared" si="8"/>
        <v>0</v>
      </c>
      <c r="S49" s="552">
        <f t="shared" si="8"/>
        <v>3100</v>
      </c>
      <c r="T49" s="560" t="s">
        <v>635</v>
      </c>
      <c r="U49" s="31">
        <f t="shared" si="0"/>
        <v>3100</v>
      </c>
    </row>
    <row r="50" spans="1:21" s="46" customFormat="1" ht="15.75">
      <c r="A50" s="111"/>
      <c r="B50" s="111"/>
      <c r="C50" s="111" t="s">
        <v>22</v>
      </c>
      <c r="D50" s="105"/>
      <c r="E50" s="142"/>
      <c r="F50" s="143"/>
      <c r="G50" s="144"/>
      <c r="H50" s="3"/>
      <c r="I50" s="3" t="s">
        <v>766</v>
      </c>
      <c r="J50" s="3"/>
      <c r="K50" s="3"/>
      <c r="L50" s="3"/>
      <c r="M50" s="145">
        <f aca="true" t="shared" si="9" ref="M50:R50">SUM(M49,M38,M44)</f>
        <v>759100</v>
      </c>
      <c r="N50" s="44">
        <f t="shared" si="9"/>
        <v>759100</v>
      </c>
      <c r="O50" s="63">
        <f t="shared" si="9"/>
        <v>0</v>
      </c>
      <c r="P50" s="44">
        <f t="shared" si="9"/>
        <v>0</v>
      </c>
      <c r="Q50" s="44">
        <f t="shared" si="9"/>
        <v>759100</v>
      </c>
      <c r="R50" s="44">
        <f t="shared" si="9"/>
        <v>0</v>
      </c>
      <c r="S50" s="561">
        <f>S38+S44+S49</f>
        <v>759100</v>
      </c>
      <c r="T50" s="562" t="s">
        <v>631</v>
      </c>
      <c r="U50" s="31">
        <f t="shared" si="0"/>
        <v>759100</v>
      </c>
    </row>
    <row r="51" spans="1:21" ht="15">
      <c r="A51" s="112"/>
      <c r="B51" s="112"/>
      <c r="C51" s="112" t="s">
        <v>23</v>
      </c>
      <c r="D51" s="112"/>
      <c r="E51" s="134"/>
      <c r="F51" s="135"/>
      <c r="G51" s="36"/>
      <c r="H51" s="2"/>
      <c r="I51" s="2" t="s">
        <v>626</v>
      </c>
      <c r="K51" s="2"/>
      <c r="L51" s="2"/>
      <c r="M51" s="137"/>
      <c r="N51" s="31"/>
      <c r="O51" s="31"/>
      <c r="P51" s="32"/>
      <c r="Q51" s="32"/>
      <c r="R51" s="32"/>
      <c r="S51" s="32"/>
      <c r="T51" s="557" t="s">
        <v>462</v>
      </c>
      <c r="U51" s="31">
        <f t="shared" si="0"/>
        <v>0</v>
      </c>
    </row>
    <row r="52" spans="1:21" ht="15">
      <c r="A52" s="1"/>
      <c r="B52" s="1"/>
      <c r="C52" s="1"/>
      <c r="D52" s="1" t="s">
        <v>624</v>
      </c>
      <c r="E52" s="29"/>
      <c r="F52" s="36"/>
      <c r="G52" s="36"/>
      <c r="H52" s="2"/>
      <c r="I52" s="2"/>
      <c r="J52" s="2" t="s">
        <v>767</v>
      </c>
      <c r="M52" s="31">
        <v>112742</v>
      </c>
      <c r="N52" s="31">
        <v>112742</v>
      </c>
      <c r="O52" s="31">
        <v>-3123</v>
      </c>
      <c r="P52" s="32">
        <v>0</v>
      </c>
      <c r="Q52" s="32">
        <v>25619</v>
      </c>
      <c r="R52" s="32">
        <v>84000</v>
      </c>
      <c r="S52" s="32">
        <f>N52+O52</f>
        <v>109619</v>
      </c>
      <c r="T52" s="511" t="s">
        <v>462</v>
      </c>
      <c r="U52" s="31">
        <f t="shared" si="0"/>
        <v>109619</v>
      </c>
    </row>
    <row r="53" spans="1:21" s="46" customFormat="1" ht="15.75">
      <c r="A53" s="1"/>
      <c r="B53" s="1"/>
      <c r="C53" s="1"/>
      <c r="D53" s="1" t="s">
        <v>627</v>
      </c>
      <c r="E53" s="52"/>
      <c r="F53" s="146"/>
      <c r="G53" s="146"/>
      <c r="H53" s="8"/>
      <c r="I53" s="8"/>
      <c r="J53" s="2" t="s">
        <v>653</v>
      </c>
      <c r="M53" s="49">
        <v>12000</v>
      </c>
      <c r="N53" s="49">
        <v>12000</v>
      </c>
      <c r="O53" s="49">
        <v>0</v>
      </c>
      <c r="P53" s="32">
        <v>0</v>
      </c>
      <c r="Q53" s="32">
        <v>0</v>
      </c>
      <c r="R53" s="32">
        <v>12000</v>
      </c>
      <c r="S53" s="32">
        <f>N53+O53</f>
        <v>12000</v>
      </c>
      <c r="T53" s="514" t="s">
        <v>462</v>
      </c>
      <c r="U53" s="31">
        <f t="shared" si="0"/>
        <v>12000</v>
      </c>
    </row>
    <row r="54" spans="1:21" ht="15.75">
      <c r="A54" s="1"/>
      <c r="B54" s="1"/>
      <c r="C54" s="1"/>
      <c r="D54" s="1" t="s">
        <v>652</v>
      </c>
      <c r="E54" s="52"/>
      <c r="F54" s="146"/>
      <c r="G54" s="146"/>
      <c r="H54" s="8"/>
      <c r="I54" s="8"/>
      <c r="J54" s="2" t="s">
        <v>768</v>
      </c>
      <c r="M54" s="49">
        <v>100622</v>
      </c>
      <c r="N54" s="49">
        <v>100622</v>
      </c>
      <c r="O54" s="49">
        <v>0</v>
      </c>
      <c r="P54" s="32">
        <v>0</v>
      </c>
      <c r="Q54" s="32">
        <v>100622</v>
      </c>
      <c r="R54" s="32">
        <v>0</v>
      </c>
      <c r="S54" s="32">
        <f>N54+O54</f>
        <v>100622</v>
      </c>
      <c r="T54" s="514" t="s">
        <v>769</v>
      </c>
      <c r="U54" s="31">
        <f t="shared" si="0"/>
        <v>100622</v>
      </c>
    </row>
    <row r="55" spans="1:21" ht="15.75">
      <c r="A55" s="41"/>
      <c r="B55" s="41"/>
      <c r="C55" s="41" t="s">
        <v>23</v>
      </c>
      <c r="D55" s="41"/>
      <c r="E55" s="42"/>
      <c r="F55" s="116"/>
      <c r="G55" s="116"/>
      <c r="H55" s="51"/>
      <c r="I55" s="3" t="s">
        <v>639</v>
      </c>
      <c r="J55" s="51"/>
      <c r="K55" s="51"/>
      <c r="L55" s="51"/>
      <c r="M55" s="44">
        <f aca="true" t="shared" si="10" ref="M55:S55">SUM(M52:M54)</f>
        <v>225364</v>
      </c>
      <c r="N55" s="44">
        <f t="shared" si="10"/>
        <v>225364</v>
      </c>
      <c r="O55" s="44">
        <f t="shared" si="10"/>
        <v>-3123</v>
      </c>
      <c r="P55" s="44">
        <f t="shared" si="10"/>
        <v>0</v>
      </c>
      <c r="Q55" s="44">
        <f t="shared" si="10"/>
        <v>126241</v>
      </c>
      <c r="R55" s="44">
        <f t="shared" si="10"/>
        <v>96000</v>
      </c>
      <c r="S55" s="45">
        <f t="shared" si="10"/>
        <v>222241</v>
      </c>
      <c r="T55" s="513" t="s">
        <v>462</v>
      </c>
      <c r="U55" s="31">
        <f t="shared" si="0"/>
        <v>222241</v>
      </c>
    </row>
    <row r="56" spans="1:21" ht="15">
      <c r="A56" s="112"/>
      <c r="B56" s="112"/>
      <c r="C56" s="112" t="s">
        <v>24</v>
      </c>
      <c r="D56" s="112"/>
      <c r="E56" s="134"/>
      <c r="F56" s="135"/>
      <c r="G56" s="135"/>
      <c r="H56" s="136"/>
      <c r="I56" s="136" t="s">
        <v>770</v>
      </c>
      <c r="K56" s="136"/>
      <c r="L56" s="136"/>
      <c r="M56" s="137"/>
      <c r="N56" s="31"/>
      <c r="O56" s="31"/>
      <c r="P56" s="32"/>
      <c r="Q56" s="32"/>
      <c r="R56" s="32"/>
      <c r="S56" s="32"/>
      <c r="T56" s="557" t="s">
        <v>665</v>
      </c>
      <c r="U56" s="31">
        <f t="shared" si="0"/>
        <v>0</v>
      </c>
    </row>
    <row r="57" spans="1:21" ht="15">
      <c r="A57" s="1"/>
      <c r="B57" s="1"/>
      <c r="C57" s="1"/>
      <c r="D57" s="1" t="s">
        <v>624</v>
      </c>
      <c r="E57" s="29"/>
      <c r="F57" s="36"/>
      <c r="G57" s="36"/>
      <c r="H57" s="2"/>
      <c r="I57" s="2"/>
      <c r="J57" s="2" t="s">
        <v>771</v>
      </c>
      <c r="L57" s="2"/>
      <c r="M57" s="31">
        <v>122000</v>
      </c>
      <c r="N57" s="31">
        <v>122000</v>
      </c>
      <c r="O57" s="31">
        <v>0</v>
      </c>
      <c r="P57" s="32">
        <v>0</v>
      </c>
      <c r="Q57" s="32">
        <v>0</v>
      </c>
      <c r="R57" s="32">
        <v>122000</v>
      </c>
      <c r="S57" s="32">
        <f>N57+O57</f>
        <v>122000</v>
      </c>
      <c r="T57" s="511" t="s">
        <v>772</v>
      </c>
      <c r="U57" s="31">
        <f t="shared" si="0"/>
        <v>122000</v>
      </c>
    </row>
    <row r="58" spans="4:21" ht="15">
      <c r="D58" s="65" t="s">
        <v>627</v>
      </c>
      <c r="F58" s="102"/>
      <c r="G58" s="102"/>
      <c r="I58" s="2"/>
      <c r="J58" s="33" t="s">
        <v>774</v>
      </c>
      <c r="M58" s="49">
        <v>0</v>
      </c>
      <c r="N58" s="49">
        <v>0</v>
      </c>
      <c r="O58" s="49">
        <v>0</v>
      </c>
      <c r="P58" s="32">
        <v>0</v>
      </c>
      <c r="Q58" s="32">
        <v>0</v>
      </c>
      <c r="R58" s="32">
        <v>0</v>
      </c>
      <c r="S58" s="32">
        <f>N58+O58</f>
        <v>0</v>
      </c>
      <c r="T58" s="514" t="s">
        <v>773</v>
      </c>
      <c r="U58" s="31">
        <f t="shared" si="0"/>
        <v>0</v>
      </c>
    </row>
    <row r="59" spans="1:21" ht="15.75">
      <c r="A59" s="58"/>
      <c r="B59" s="58"/>
      <c r="C59" s="58" t="s">
        <v>24</v>
      </c>
      <c r="D59" s="59"/>
      <c r="E59" s="60"/>
      <c r="F59" s="114"/>
      <c r="G59" s="144"/>
      <c r="H59" s="3"/>
      <c r="I59" s="3" t="s">
        <v>775</v>
      </c>
      <c r="J59" s="51"/>
      <c r="K59" s="3"/>
      <c r="L59" s="3"/>
      <c r="M59" s="63">
        <f aca="true" t="shared" si="11" ref="M59:R59">SUM(M56:M58)</f>
        <v>122000</v>
      </c>
      <c r="N59" s="63">
        <f t="shared" si="11"/>
        <v>122000</v>
      </c>
      <c r="O59" s="63">
        <f t="shared" si="11"/>
        <v>0</v>
      </c>
      <c r="P59" s="63">
        <f t="shared" si="11"/>
        <v>0</v>
      </c>
      <c r="Q59" s="63">
        <f t="shared" si="11"/>
        <v>0</v>
      </c>
      <c r="R59" s="63">
        <f t="shared" si="11"/>
        <v>122000</v>
      </c>
      <c r="S59" s="45">
        <f>SUM(S57:S58)</f>
        <v>122000</v>
      </c>
      <c r="T59" s="563" t="s">
        <v>665</v>
      </c>
      <c r="U59" s="31">
        <f t="shared" si="0"/>
        <v>122000</v>
      </c>
    </row>
    <row r="60" spans="1:21" ht="15">
      <c r="A60" s="1"/>
      <c r="B60" s="1"/>
      <c r="C60" s="1" t="s">
        <v>25</v>
      </c>
      <c r="D60" s="1"/>
      <c r="E60" s="29"/>
      <c r="F60" s="36"/>
      <c r="G60" s="36"/>
      <c r="H60" s="2"/>
      <c r="I60" s="2" t="s">
        <v>776</v>
      </c>
      <c r="K60" s="2"/>
      <c r="L60" s="2"/>
      <c r="M60" s="31"/>
      <c r="N60" s="31"/>
      <c r="O60" s="31"/>
      <c r="P60" s="32"/>
      <c r="Q60" s="32"/>
      <c r="R60" s="32"/>
      <c r="S60" s="32"/>
      <c r="T60" s="511" t="s">
        <v>654</v>
      </c>
      <c r="U60" s="31">
        <f t="shared" si="0"/>
        <v>0</v>
      </c>
    </row>
    <row r="61" spans="1:21" ht="15">
      <c r="A61" s="1"/>
      <c r="B61" s="1"/>
      <c r="C61" s="1"/>
      <c r="D61" s="1" t="s">
        <v>624</v>
      </c>
      <c r="E61" s="29"/>
      <c r="F61" s="36"/>
      <c r="G61" s="36"/>
      <c r="H61" s="2"/>
      <c r="I61" s="2"/>
      <c r="J61" s="33" t="s">
        <v>776</v>
      </c>
      <c r="K61" s="2"/>
      <c r="L61" s="2"/>
      <c r="M61" s="31">
        <v>4077</v>
      </c>
      <c r="N61" s="31">
        <v>4077</v>
      </c>
      <c r="O61" s="31">
        <v>22</v>
      </c>
      <c r="P61" s="32">
        <v>0</v>
      </c>
      <c r="Q61" s="32">
        <v>0</v>
      </c>
      <c r="R61" s="32">
        <v>4099</v>
      </c>
      <c r="S61" s="32">
        <f>N61+O61</f>
        <v>4099</v>
      </c>
      <c r="T61" s="511" t="s">
        <v>99</v>
      </c>
      <c r="U61" s="31"/>
    </row>
    <row r="62" spans="1:21" ht="15.75">
      <c r="A62" s="55"/>
      <c r="B62" s="55"/>
      <c r="C62" s="55"/>
      <c r="D62" s="1" t="s">
        <v>627</v>
      </c>
      <c r="E62" s="52"/>
      <c r="F62" s="146"/>
      <c r="G62" s="146"/>
      <c r="H62" s="8"/>
      <c r="I62" s="8"/>
      <c r="J62" s="2" t="s">
        <v>777</v>
      </c>
      <c r="L62" s="8"/>
      <c r="M62" s="31">
        <v>0</v>
      </c>
      <c r="N62" s="31">
        <v>0</v>
      </c>
      <c r="O62" s="31">
        <v>0</v>
      </c>
      <c r="P62" s="32">
        <v>0</v>
      </c>
      <c r="Q62" s="32">
        <v>0</v>
      </c>
      <c r="R62" s="32">
        <v>0</v>
      </c>
      <c r="S62" s="32">
        <f>N62+O62</f>
        <v>0</v>
      </c>
      <c r="T62" s="511" t="s">
        <v>778</v>
      </c>
      <c r="U62" s="31">
        <f t="shared" si="0"/>
        <v>0</v>
      </c>
    </row>
    <row r="63" spans="1:21" ht="15.75">
      <c r="A63" s="40"/>
      <c r="B63" s="40"/>
      <c r="C63" s="40" t="s">
        <v>25</v>
      </c>
      <c r="D63" s="41"/>
      <c r="E63" s="42"/>
      <c r="F63" s="144"/>
      <c r="G63" s="144"/>
      <c r="H63" s="3"/>
      <c r="I63" s="3" t="s">
        <v>779</v>
      </c>
      <c r="J63" s="51"/>
      <c r="K63" s="3"/>
      <c r="L63" s="3"/>
      <c r="M63" s="44">
        <f aca="true" t="shared" si="12" ref="M63:S63">SUM(M62,M61)</f>
        <v>4077</v>
      </c>
      <c r="N63" s="44">
        <f t="shared" si="12"/>
        <v>4077</v>
      </c>
      <c r="O63" s="44">
        <f t="shared" si="12"/>
        <v>22</v>
      </c>
      <c r="P63" s="44">
        <f t="shared" si="12"/>
        <v>0</v>
      </c>
      <c r="Q63" s="44">
        <f t="shared" si="12"/>
        <v>0</v>
      </c>
      <c r="R63" s="44">
        <f t="shared" si="12"/>
        <v>4099</v>
      </c>
      <c r="S63" s="44">
        <f t="shared" si="12"/>
        <v>4099</v>
      </c>
      <c r="T63" s="513" t="s">
        <v>654</v>
      </c>
      <c r="U63" s="31">
        <f t="shared" si="0"/>
        <v>4099</v>
      </c>
    </row>
    <row r="64" spans="1:21" ht="15">
      <c r="A64" s="1"/>
      <c r="B64" s="1"/>
      <c r="C64" s="1" t="s">
        <v>26</v>
      </c>
      <c r="D64" s="1"/>
      <c r="E64" s="29"/>
      <c r="F64" s="36"/>
      <c r="G64" s="36"/>
      <c r="H64" s="2"/>
      <c r="I64" s="2" t="s">
        <v>795</v>
      </c>
      <c r="K64" s="2"/>
      <c r="L64" s="2"/>
      <c r="M64" s="31"/>
      <c r="N64" s="31"/>
      <c r="O64" s="31"/>
      <c r="P64" s="32"/>
      <c r="Q64" s="32"/>
      <c r="R64" s="32"/>
      <c r="S64" s="32"/>
      <c r="T64" s="511" t="s">
        <v>591</v>
      </c>
      <c r="U64" s="31">
        <f t="shared" si="0"/>
        <v>0</v>
      </c>
    </row>
    <row r="65" spans="1:21" ht="15">
      <c r="A65" s="1"/>
      <c r="B65" s="1"/>
      <c r="C65" s="1"/>
      <c r="D65" s="1" t="s">
        <v>624</v>
      </c>
      <c r="E65" s="29"/>
      <c r="F65" s="36"/>
      <c r="G65" s="36"/>
      <c r="H65" s="2"/>
      <c r="I65" s="2"/>
      <c r="J65" s="2" t="s">
        <v>89</v>
      </c>
      <c r="L65" s="2"/>
      <c r="M65" s="31"/>
      <c r="N65" s="31"/>
      <c r="O65" s="31"/>
      <c r="P65" s="32"/>
      <c r="Q65" s="32"/>
      <c r="R65" s="32"/>
      <c r="S65" s="32"/>
      <c r="T65" s="511" t="s">
        <v>783</v>
      </c>
      <c r="U65" s="31">
        <f t="shared" si="0"/>
        <v>0</v>
      </c>
    </row>
    <row r="66" spans="1:21" ht="15">
      <c r="A66" s="1"/>
      <c r="B66" s="1"/>
      <c r="C66" s="1"/>
      <c r="D66" s="1"/>
      <c r="E66" s="36" t="s">
        <v>20</v>
      </c>
      <c r="F66" s="36"/>
      <c r="G66" s="36"/>
      <c r="H66" s="2"/>
      <c r="I66" s="2"/>
      <c r="J66" s="2"/>
      <c r="K66" s="2" t="s">
        <v>655</v>
      </c>
      <c r="M66" s="49">
        <v>1000</v>
      </c>
      <c r="N66" s="49">
        <v>1000</v>
      </c>
      <c r="O66" s="49">
        <v>946</v>
      </c>
      <c r="P66" s="32">
        <v>0</v>
      </c>
      <c r="Q66" s="32">
        <v>1946</v>
      </c>
      <c r="R66" s="32">
        <v>0</v>
      </c>
      <c r="S66" s="32">
        <f>N66+O66</f>
        <v>1946</v>
      </c>
      <c r="T66" s="514" t="s">
        <v>783</v>
      </c>
      <c r="U66" s="31">
        <f t="shared" si="0"/>
        <v>1946</v>
      </c>
    </row>
    <row r="67" spans="1:21" ht="15">
      <c r="A67" s="41"/>
      <c r="B67" s="41"/>
      <c r="C67" s="41"/>
      <c r="D67" s="41" t="s">
        <v>624</v>
      </c>
      <c r="E67" s="138"/>
      <c r="F67" s="103"/>
      <c r="G67" s="103"/>
      <c r="H67" s="51"/>
      <c r="I67" s="51"/>
      <c r="J67" s="51" t="s">
        <v>698</v>
      </c>
      <c r="K67" s="51"/>
      <c r="L67" s="51"/>
      <c r="M67" s="113">
        <f aca="true" t="shared" si="13" ref="M67:S67">SUM(M66)</f>
        <v>1000</v>
      </c>
      <c r="N67" s="113">
        <f t="shared" si="13"/>
        <v>1000</v>
      </c>
      <c r="O67" s="113">
        <f t="shared" si="13"/>
        <v>946</v>
      </c>
      <c r="P67" s="113">
        <f t="shared" si="13"/>
        <v>0</v>
      </c>
      <c r="Q67" s="113">
        <f t="shared" si="13"/>
        <v>1946</v>
      </c>
      <c r="R67" s="113">
        <f t="shared" si="13"/>
        <v>0</v>
      </c>
      <c r="S67" s="552">
        <f t="shared" si="13"/>
        <v>1946</v>
      </c>
      <c r="T67" s="554" t="s">
        <v>783</v>
      </c>
      <c r="U67" s="31">
        <f t="shared" si="0"/>
        <v>1946</v>
      </c>
    </row>
    <row r="68" spans="1:21" ht="15">
      <c r="A68" s="1"/>
      <c r="B68" s="1"/>
      <c r="C68" s="1"/>
      <c r="D68" s="1" t="s">
        <v>627</v>
      </c>
      <c r="E68" s="29"/>
      <c r="F68" s="36"/>
      <c r="G68" s="36"/>
      <c r="H68" s="2"/>
      <c r="I68" s="2"/>
      <c r="J68" s="2" t="s">
        <v>781</v>
      </c>
      <c r="L68" s="2"/>
      <c r="M68" s="31"/>
      <c r="N68" s="31"/>
      <c r="O68" s="31"/>
      <c r="P68" s="32"/>
      <c r="Q68" s="32"/>
      <c r="R68" s="32"/>
      <c r="S68" s="32"/>
      <c r="T68" s="511" t="s">
        <v>784</v>
      </c>
      <c r="U68" s="31">
        <f t="shared" si="0"/>
        <v>0</v>
      </c>
    </row>
    <row r="69" spans="1:21" ht="15">
      <c r="A69" s="1"/>
      <c r="B69" s="1"/>
      <c r="C69" s="1"/>
      <c r="D69" s="1"/>
      <c r="E69" s="36" t="s">
        <v>32</v>
      </c>
      <c r="F69" s="36"/>
      <c r="G69" s="36"/>
      <c r="H69" s="2"/>
      <c r="I69" s="2"/>
      <c r="J69" s="2"/>
      <c r="K69" s="2" t="s">
        <v>782</v>
      </c>
      <c r="M69" s="49">
        <v>200</v>
      </c>
      <c r="N69" s="49">
        <v>200</v>
      </c>
      <c r="O69" s="49">
        <v>0</v>
      </c>
      <c r="P69" s="32">
        <v>0</v>
      </c>
      <c r="Q69" s="32">
        <v>200</v>
      </c>
      <c r="R69" s="32">
        <v>0</v>
      </c>
      <c r="S69" s="32">
        <f>N69+O69</f>
        <v>200</v>
      </c>
      <c r="T69" s="514" t="s">
        <v>784</v>
      </c>
      <c r="U69" s="31">
        <f t="shared" si="0"/>
        <v>200</v>
      </c>
    </row>
    <row r="70" spans="1:21" ht="15">
      <c r="A70" s="41"/>
      <c r="B70" s="41"/>
      <c r="C70" s="41"/>
      <c r="D70" s="41" t="s">
        <v>627</v>
      </c>
      <c r="E70" s="138"/>
      <c r="F70" s="103"/>
      <c r="G70" s="103"/>
      <c r="H70" s="51"/>
      <c r="I70" s="51"/>
      <c r="J70" s="51" t="s">
        <v>698</v>
      </c>
      <c r="K70" s="51"/>
      <c r="L70" s="51"/>
      <c r="M70" s="113">
        <f aca="true" t="shared" si="14" ref="M70:S70">SUM(M69)</f>
        <v>200</v>
      </c>
      <c r="N70" s="113">
        <f t="shared" si="14"/>
        <v>200</v>
      </c>
      <c r="O70" s="113">
        <f t="shared" si="14"/>
        <v>0</v>
      </c>
      <c r="P70" s="113">
        <f t="shared" si="14"/>
        <v>0</v>
      </c>
      <c r="Q70" s="113">
        <f t="shared" si="14"/>
        <v>200</v>
      </c>
      <c r="R70" s="113">
        <f t="shared" si="14"/>
        <v>0</v>
      </c>
      <c r="S70" s="552">
        <f t="shared" si="14"/>
        <v>200</v>
      </c>
      <c r="T70" s="554" t="s">
        <v>784</v>
      </c>
      <c r="U70" s="31">
        <f t="shared" si="0"/>
        <v>200</v>
      </c>
    </row>
    <row r="71" spans="1:21" ht="15.75">
      <c r="A71" s="55"/>
      <c r="B71" s="55"/>
      <c r="C71" s="55" t="s">
        <v>26</v>
      </c>
      <c r="D71" s="1"/>
      <c r="E71" s="42"/>
      <c r="F71" s="144"/>
      <c r="G71" s="144"/>
      <c r="H71" s="3"/>
      <c r="I71" s="3" t="s">
        <v>807</v>
      </c>
      <c r="J71" s="3"/>
      <c r="K71" s="3"/>
      <c r="L71" s="3"/>
      <c r="M71" s="57">
        <f aca="true" t="shared" si="15" ref="M71:S71">SUM(M67,M70)</f>
        <v>1200</v>
      </c>
      <c r="N71" s="57">
        <f t="shared" si="15"/>
        <v>1200</v>
      </c>
      <c r="O71" s="57">
        <f t="shared" si="15"/>
        <v>946</v>
      </c>
      <c r="P71" s="57">
        <f t="shared" si="15"/>
        <v>0</v>
      </c>
      <c r="Q71" s="57">
        <f t="shared" si="15"/>
        <v>2146</v>
      </c>
      <c r="R71" s="57">
        <f t="shared" si="15"/>
        <v>0</v>
      </c>
      <c r="S71" s="57">
        <f t="shared" si="15"/>
        <v>2146</v>
      </c>
      <c r="T71" s="515" t="s">
        <v>591</v>
      </c>
      <c r="U71" s="31">
        <f t="shared" si="0"/>
        <v>2146</v>
      </c>
    </row>
    <row r="72" spans="1:21" s="46" customFormat="1" ht="15.75">
      <c r="A72" s="40" t="s">
        <v>624</v>
      </c>
      <c r="B72" s="40"/>
      <c r="C72" s="40"/>
      <c r="D72" s="41"/>
      <c r="E72" s="42"/>
      <c r="F72" s="144"/>
      <c r="G72" s="3" t="s">
        <v>656</v>
      </c>
      <c r="H72" s="3"/>
      <c r="I72" s="3"/>
      <c r="J72" s="3"/>
      <c r="K72" s="3"/>
      <c r="L72" s="3"/>
      <c r="M72" s="44">
        <f aca="true" t="shared" si="16" ref="M72:S72">SUM(M29+M34+M50+M55+M59+M63+M71)</f>
        <v>1843579</v>
      </c>
      <c r="N72" s="44">
        <f t="shared" si="16"/>
        <v>1866482</v>
      </c>
      <c r="O72" s="44">
        <f t="shared" si="16"/>
        <v>295732</v>
      </c>
      <c r="P72" s="44">
        <f t="shared" si="16"/>
        <v>0</v>
      </c>
      <c r="Q72" s="44">
        <f t="shared" si="16"/>
        <v>1834714</v>
      </c>
      <c r="R72" s="44">
        <f t="shared" si="16"/>
        <v>327500</v>
      </c>
      <c r="S72" s="44">
        <f t="shared" si="16"/>
        <v>2162214</v>
      </c>
      <c r="T72" s="513"/>
      <c r="U72" s="31">
        <f t="shared" si="0"/>
        <v>2162214</v>
      </c>
    </row>
    <row r="73" spans="1:21" s="46" customFormat="1" ht="18.75">
      <c r="A73" s="949" t="s">
        <v>338</v>
      </c>
      <c r="B73" s="950"/>
      <c r="C73" s="950"/>
      <c r="D73" s="950"/>
      <c r="E73" s="950"/>
      <c r="F73" s="950"/>
      <c r="G73" s="950"/>
      <c r="H73" s="950"/>
      <c r="I73" s="950"/>
      <c r="J73" s="950"/>
      <c r="K73" s="950"/>
      <c r="L73" s="950"/>
      <c r="M73" s="950"/>
      <c r="N73" s="950"/>
      <c r="O73" s="950"/>
      <c r="P73" s="950"/>
      <c r="Q73" s="950"/>
      <c r="R73" s="950"/>
      <c r="S73" s="950"/>
      <c r="T73" s="950"/>
      <c r="U73" s="31"/>
    </row>
    <row r="74" spans="1:21" ht="15">
      <c r="A74" s="1" t="s">
        <v>627</v>
      </c>
      <c r="B74" s="1"/>
      <c r="C74" s="1"/>
      <c r="D74" s="1"/>
      <c r="E74" s="29"/>
      <c r="F74" s="30"/>
      <c r="G74" s="30" t="s">
        <v>657</v>
      </c>
      <c r="H74" s="2"/>
      <c r="I74" s="2"/>
      <c r="J74" s="2"/>
      <c r="K74" s="2"/>
      <c r="L74" s="2"/>
      <c r="M74" s="31"/>
      <c r="N74" s="31"/>
      <c r="O74" s="31"/>
      <c r="P74" s="32"/>
      <c r="Q74" s="32"/>
      <c r="R74" s="32"/>
      <c r="S74" s="32"/>
      <c r="T74" s="511"/>
      <c r="U74" s="31">
        <f t="shared" si="0"/>
        <v>0</v>
      </c>
    </row>
    <row r="75" spans="1:28" ht="15">
      <c r="A75" s="1"/>
      <c r="B75" s="1"/>
      <c r="C75" s="1" t="s">
        <v>19</v>
      </c>
      <c r="D75" s="1"/>
      <c r="E75" s="29"/>
      <c r="F75" s="30"/>
      <c r="G75" s="30"/>
      <c r="H75" s="2"/>
      <c r="I75" s="2" t="s">
        <v>747</v>
      </c>
      <c r="J75" s="2"/>
      <c r="L75" s="2"/>
      <c r="M75" s="31"/>
      <c r="N75" s="31"/>
      <c r="O75" s="31"/>
      <c r="P75" s="32"/>
      <c r="Q75" s="32"/>
      <c r="R75" s="32"/>
      <c r="S75" s="32"/>
      <c r="T75" s="511" t="s">
        <v>664</v>
      </c>
      <c r="U75" s="31">
        <f t="shared" si="0"/>
        <v>0</v>
      </c>
      <c r="V75" s="2"/>
      <c r="W75" s="2"/>
      <c r="X75" s="2"/>
      <c r="Y75" s="2"/>
      <c r="Z75" s="2"/>
      <c r="AA75" s="2"/>
      <c r="AB75" s="2"/>
    </row>
    <row r="76" spans="1:21" ht="15">
      <c r="A76" s="34"/>
      <c r="B76" s="34"/>
      <c r="C76" s="34"/>
      <c r="D76" s="34" t="s">
        <v>652</v>
      </c>
      <c r="E76" s="35"/>
      <c r="F76" s="36"/>
      <c r="G76" s="37"/>
      <c r="H76" s="38"/>
      <c r="I76" s="38"/>
      <c r="J76" s="38" t="s">
        <v>86</v>
      </c>
      <c r="L76" s="38"/>
      <c r="M76" s="39">
        <v>13000</v>
      </c>
      <c r="N76" s="31">
        <v>13000</v>
      </c>
      <c r="O76" s="31">
        <v>1902</v>
      </c>
      <c r="P76" s="32">
        <v>0</v>
      </c>
      <c r="Q76" s="32">
        <v>14902</v>
      </c>
      <c r="R76" s="32">
        <v>0</v>
      </c>
      <c r="S76" s="32">
        <f>N76+O76</f>
        <v>14902</v>
      </c>
      <c r="T76" s="512" t="s">
        <v>465</v>
      </c>
      <c r="U76" s="31">
        <f t="shared" si="0"/>
        <v>14902</v>
      </c>
    </row>
    <row r="77" spans="1:21" s="46" customFormat="1" ht="15.75">
      <c r="A77" s="40"/>
      <c r="B77" s="40"/>
      <c r="C77" s="40" t="s">
        <v>19</v>
      </c>
      <c r="D77" s="41"/>
      <c r="E77" s="42"/>
      <c r="F77" s="43"/>
      <c r="G77" s="43"/>
      <c r="H77" s="3"/>
      <c r="I77" s="3" t="s">
        <v>760</v>
      </c>
      <c r="J77" s="3"/>
      <c r="K77" s="3"/>
      <c r="L77" s="3"/>
      <c r="M77" s="44">
        <f aca="true" t="shared" si="17" ref="M77:S77">SUM(M76)</f>
        <v>13000</v>
      </c>
      <c r="N77" s="44">
        <f t="shared" si="17"/>
        <v>13000</v>
      </c>
      <c r="O77" s="44">
        <f t="shared" si="17"/>
        <v>1902</v>
      </c>
      <c r="P77" s="44">
        <f t="shared" si="17"/>
        <v>0</v>
      </c>
      <c r="Q77" s="44">
        <f t="shared" si="17"/>
        <v>14902</v>
      </c>
      <c r="R77" s="44">
        <f t="shared" si="17"/>
        <v>0</v>
      </c>
      <c r="S77" s="45">
        <f t="shared" si="17"/>
        <v>14902</v>
      </c>
      <c r="T77" s="513" t="s">
        <v>664</v>
      </c>
      <c r="U77" s="31">
        <f t="shared" si="0"/>
        <v>14902</v>
      </c>
    </row>
    <row r="78" spans="1:21" ht="15">
      <c r="A78" s="1"/>
      <c r="B78" s="1"/>
      <c r="C78" s="1" t="s">
        <v>21</v>
      </c>
      <c r="D78" s="1"/>
      <c r="E78" s="29"/>
      <c r="F78" s="30"/>
      <c r="G78" s="30"/>
      <c r="H78" s="2"/>
      <c r="I78" s="2" t="s">
        <v>754</v>
      </c>
      <c r="J78" s="2"/>
      <c r="K78" s="2"/>
      <c r="M78" s="31"/>
      <c r="N78" s="31"/>
      <c r="O78" s="31"/>
      <c r="P78" s="47"/>
      <c r="Q78" s="47"/>
      <c r="R78" s="47"/>
      <c r="S78" s="47"/>
      <c r="T78" s="511" t="s">
        <v>810</v>
      </c>
      <c r="U78" s="31">
        <f t="shared" si="0"/>
        <v>0</v>
      </c>
    </row>
    <row r="79" spans="1:21" ht="15">
      <c r="A79" s="34"/>
      <c r="B79" s="34"/>
      <c r="C79" s="34"/>
      <c r="D79" s="34" t="s">
        <v>652</v>
      </c>
      <c r="E79" s="35"/>
      <c r="F79" s="37"/>
      <c r="G79" s="30"/>
      <c r="H79" s="2"/>
      <c r="I79" s="2"/>
      <c r="J79" s="14" t="s">
        <v>88</v>
      </c>
      <c r="K79" s="2"/>
      <c r="M79" s="38">
        <v>0</v>
      </c>
      <c r="N79" s="2">
        <v>0</v>
      </c>
      <c r="O79" s="2">
        <v>0</v>
      </c>
      <c r="P79" s="47">
        <v>0</v>
      </c>
      <c r="Q79" s="47">
        <v>0</v>
      </c>
      <c r="R79" s="47">
        <v>0</v>
      </c>
      <c r="S79" s="47">
        <f>N79+O79</f>
        <v>0</v>
      </c>
      <c r="T79" s="512" t="s">
        <v>588</v>
      </c>
      <c r="U79" s="31">
        <f t="shared" si="0"/>
        <v>0</v>
      </c>
    </row>
    <row r="80" spans="1:21" s="46" customFormat="1" ht="15.75">
      <c r="A80" s="40"/>
      <c r="B80" s="40"/>
      <c r="C80" s="40" t="s">
        <v>21</v>
      </c>
      <c r="D80" s="40"/>
      <c r="E80" s="42"/>
      <c r="F80" s="43"/>
      <c r="G80" s="43"/>
      <c r="H80" s="3"/>
      <c r="I80" s="3" t="s">
        <v>761</v>
      </c>
      <c r="J80" s="3"/>
      <c r="K80" s="3"/>
      <c r="L80" s="3"/>
      <c r="M80" s="44">
        <f aca="true" t="shared" si="18" ref="M80:S80">SUM(M79)</f>
        <v>0</v>
      </c>
      <c r="N80" s="44">
        <f t="shared" si="18"/>
        <v>0</v>
      </c>
      <c r="O80" s="44">
        <f t="shared" si="18"/>
        <v>0</v>
      </c>
      <c r="P80" s="44">
        <f t="shared" si="18"/>
        <v>0</v>
      </c>
      <c r="Q80" s="44">
        <f t="shared" si="18"/>
        <v>0</v>
      </c>
      <c r="R80" s="44">
        <f t="shared" si="18"/>
        <v>0</v>
      </c>
      <c r="S80" s="45">
        <f t="shared" si="18"/>
        <v>0</v>
      </c>
      <c r="T80" s="513" t="s">
        <v>810</v>
      </c>
      <c r="U80" s="31">
        <f t="shared" si="0"/>
        <v>0</v>
      </c>
    </row>
    <row r="81" spans="1:21" s="2" customFormat="1" ht="15">
      <c r="A81" s="1"/>
      <c r="B81" s="1"/>
      <c r="C81" s="1" t="s">
        <v>22</v>
      </c>
      <c r="D81" s="1"/>
      <c r="E81" s="29"/>
      <c r="F81" s="30"/>
      <c r="G81" s="30"/>
      <c r="I81" s="2" t="s">
        <v>762</v>
      </c>
      <c r="M81" s="31"/>
      <c r="N81" s="31"/>
      <c r="O81" s="31"/>
      <c r="P81" s="47"/>
      <c r="Q81" s="47"/>
      <c r="R81" s="47"/>
      <c r="S81" s="47"/>
      <c r="T81" s="511" t="s">
        <v>631</v>
      </c>
      <c r="U81" s="31">
        <f t="shared" si="0"/>
        <v>0</v>
      </c>
    </row>
    <row r="82" spans="1:21" ht="15">
      <c r="A82" s="1"/>
      <c r="B82" s="1"/>
      <c r="C82" s="1"/>
      <c r="D82" s="1" t="s">
        <v>652</v>
      </c>
      <c r="E82" s="29"/>
      <c r="F82" s="36"/>
      <c r="G82" s="36"/>
      <c r="H82" s="2"/>
      <c r="I82" s="2"/>
      <c r="J82" s="2" t="s">
        <v>765</v>
      </c>
      <c r="K82" s="2"/>
      <c r="M82" s="31"/>
      <c r="N82" s="31"/>
      <c r="O82" s="31"/>
      <c r="P82" s="32"/>
      <c r="Q82" s="32"/>
      <c r="R82" s="32"/>
      <c r="S82" s="32"/>
      <c r="T82" s="511" t="s">
        <v>635</v>
      </c>
      <c r="U82" s="31">
        <f aca="true" t="shared" si="19" ref="U82:U166">SUM(P82:R82)</f>
        <v>0</v>
      </c>
    </row>
    <row r="83" spans="1:21" ht="15">
      <c r="A83" s="1"/>
      <c r="B83" s="1"/>
      <c r="C83" s="1"/>
      <c r="D83" s="1"/>
      <c r="E83" s="48" t="s">
        <v>37</v>
      </c>
      <c r="F83" s="30"/>
      <c r="G83" s="30"/>
      <c r="H83" s="2"/>
      <c r="I83" s="2"/>
      <c r="J83" s="2"/>
      <c r="K83" s="2" t="s">
        <v>845</v>
      </c>
      <c r="M83" s="49">
        <v>0</v>
      </c>
      <c r="N83" s="49">
        <v>0</v>
      </c>
      <c r="O83" s="49">
        <v>84</v>
      </c>
      <c r="P83" s="32">
        <v>0</v>
      </c>
      <c r="Q83" s="32">
        <v>84</v>
      </c>
      <c r="R83" s="32">
        <v>0</v>
      </c>
      <c r="S83" s="32">
        <f>N83+O83</f>
        <v>84</v>
      </c>
      <c r="T83" s="514" t="s">
        <v>635</v>
      </c>
      <c r="U83" s="31">
        <f t="shared" si="19"/>
        <v>84</v>
      </c>
    </row>
    <row r="84" spans="1:21" ht="15.75">
      <c r="A84" s="41"/>
      <c r="B84" s="41"/>
      <c r="C84" s="41" t="s">
        <v>22</v>
      </c>
      <c r="D84" s="41"/>
      <c r="E84" s="42"/>
      <c r="F84" s="50"/>
      <c r="G84" s="50"/>
      <c r="H84" s="51"/>
      <c r="I84" s="3" t="s">
        <v>766</v>
      </c>
      <c r="J84" s="51"/>
      <c r="K84" s="51"/>
      <c r="L84" s="51"/>
      <c r="M84" s="44">
        <f aca="true" t="shared" si="20" ref="M84:R84">SUM(M83:M83)</f>
        <v>0</v>
      </c>
      <c r="N84" s="44">
        <f t="shared" si="20"/>
        <v>0</v>
      </c>
      <c r="O84" s="44">
        <f t="shared" si="20"/>
        <v>84</v>
      </c>
      <c r="P84" s="44">
        <f t="shared" si="20"/>
        <v>0</v>
      </c>
      <c r="Q84" s="44">
        <f t="shared" si="20"/>
        <v>84</v>
      </c>
      <c r="R84" s="44">
        <f t="shared" si="20"/>
        <v>0</v>
      </c>
      <c r="S84" s="45">
        <f>SUM(S83)</f>
        <v>84</v>
      </c>
      <c r="T84" s="513" t="s">
        <v>631</v>
      </c>
      <c r="U84" s="31">
        <f t="shared" si="19"/>
        <v>84</v>
      </c>
    </row>
    <row r="85" spans="1:21" ht="15">
      <c r="A85" s="1"/>
      <c r="B85" s="1"/>
      <c r="C85" s="1" t="s">
        <v>23</v>
      </c>
      <c r="D85" s="1"/>
      <c r="E85" s="29"/>
      <c r="F85" s="30"/>
      <c r="G85" s="30"/>
      <c r="H85" s="2"/>
      <c r="I85" s="2" t="s">
        <v>626</v>
      </c>
      <c r="J85" s="2"/>
      <c r="K85" s="2"/>
      <c r="M85" s="31"/>
      <c r="N85" s="31"/>
      <c r="O85" s="31"/>
      <c r="P85" s="32"/>
      <c r="Q85" s="32"/>
      <c r="R85" s="32"/>
      <c r="S85" s="32"/>
      <c r="T85" s="511" t="s">
        <v>462</v>
      </c>
      <c r="U85" s="31">
        <f t="shared" si="19"/>
        <v>0</v>
      </c>
    </row>
    <row r="86" spans="1:21" ht="15.75">
      <c r="A86" s="1"/>
      <c r="B86" s="1"/>
      <c r="C86" s="1"/>
      <c r="D86" s="1" t="s">
        <v>624</v>
      </c>
      <c r="E86" s="52"/>
      <c r="F86" s="30"/>
      <c r="G86" s="30"/>
      <c r="H86" s="2"/>
      <c r="I86" s="2"/>
      <c r="J86" s="2" t="s">
        <v>767</v>
      </c>
      <c r="M86" s="49">
        <v>2000</v>
      </c>
      <c r="N86" s="49">
        <v>2000</v>
      </c>
      <c r="O86" s="49">
        <v>0</v>
      </c>
      <c r="P86" s="32">
        <v>0</v>
      </c>
      <c r="Q86" s="32">
        <v>0</v>
      </c>
      <c r="R86" s="32">
        <v>2000</v>
      </c>
      <c r="S86" s="32">
        <f>N86+O86</f>
        <v>2000</v>
      </c>
      <c r="T86" s="514" t="s">
        <v>462</v>
      </c>
      <c r="U86" s="31">
        <f t="shared" si="19"/>
        <v>2000</v>
      </c>
    </row>
    <row r="87" spans="1:21" ht="15.75">
      <c r="A87" s="41"/>
      <c r="B87" s="41"/>
      <c r="C87" s="41" t="s">
        <v>23</v>
      </c>
      <c r="D87" s="41"/>
      <c r="E87" s="42"/>
      <c r="F87" s="50"/>
      <c r="G87" s="50"/>
      <c r="H87" s="51"/>
      <c r="I87" s="3" t="s">
        <v>639</v>
      </c>
      <c r="J87" s="51"/>
      <c r="K87" s="51"/>
      <c r="L87" s="51"/>
      <c r="M87" s="44">
        <f aca="true" t="shared" si="21" ref="M87:R87">SUM(M86:M86)</f>
        <v>2000</v>
      </c>
      <c r="N87" s="44">
        <f t="shared" si="21"/>
        <v>2000</v>
      </c>
      <c r="O87" s="44">
        <f t="shared" si="21"/>
        <v>0</v>
      </c>
      <c r="P87" s="44">
        <f t="shared" si="21"/>
        <v>0</v>
      </c>
      <c r="Q87" s="44">
        <f t="shared" si="21"/>
        <v>0</v>
      </c>
      <c r="R87" s="44">
        <f t="shared" si="21"/>
        <v>2000</v>
      </c>
      <c r="S87" s="45">
        <f>SUM(S86)</f>
        <v>2000</v>
      </c>
      <c r="T87" s="513" t="s">
        <v>462</v>
      </c>
      <c r="U87" s="31">
        <f t="shared" si="19"/>
        <v>2000</v>
      </c>
    </row>
    <row r="88" spans="1:21" ht="15">
      <c r="A88" s="1"/>
      <c r="B88" s="1"/>
      <c r="C88" s="1" t="s">
        <v>25</v>
      </c>
      <c r="D88" s="1"/>
      <c r="E88" s="29"/>
      <c r="F88" s="30"/>
      <c r="G88" s="30"/>
      <c r="H88" s="2"/>
      <c r="I88" s="2" t="s">
        <v>776</v>
      </c>
      <c r="J88" s="2"/>
      <c r="K88" s="2"/>
      <c r="M88" s="31"/>
      <c r="N88" s="31"/>
      <c r="O88" s="31"/>
      <c r="P88" s="32"/>
      <c r="Q88" s="32"/>
      <c r="R88" s="32"/>
      <c r="S88" s="32"/>
      <c r="T88" s="511" t="s">
        <v>654</v>
      </c>
      <c r="U88" s="31">
        <f t="shared" si="19"/>
        <v>0</v>
      </c>
    </row>
    <row r="89" spans="1:21" ht="15">
      <c r="A89" s="1"/>
      <c r="B89" s="1"/>
      <c r="C89" s="1"/>
      <c r="D89" s="1" t="s">
        <v>627</v>
      </c>
      <c r="E89" s="29"/>
      <c r="F89" s="30"/>
      <c r="G89" s="30"/>
      <c r="H89" s="2"/>
      <c r="I89" s="2"/>
      <c r="J89" s="2" t="s">
        <v>777</v>
      </c>
      <c r="K89" s="2"/>
      <c r="M89" s="31">
        <v>0</v>
      </c>
      <c r="N89" s="31">
        <v>0</v>
      </c>
      <c r="O89" s="31">
        <v>0</v>
      </c>
      <c r="P89" s="32">
        <v>0</v>
      </c>
      <c r="Q89" s="32">
        <v>0</v>
      </c>
      <c r="R89" s="32">
        <v>0</v>
      </c>
      <c r="S89" s="32">
        <f>N89+O89</f>
        <v>0</v>
      </c>
      <c r="T89" s="511" t="s">
        <v>778</v>
      </c>
      <c r="U89" s="31">
        <f t="shared" si="19"/>
        <v>0</v>
      </c>
    </row>
    <row r="90" spans="1:21" ht="15.75">
      <c r="A90" s="40"/>
      <c r="B90" s="40"/>
      <c r="C90" s="40" t="s">
        <v>25</v>
      </c>
      <c r="D90" s="41"/>
      <c r="E90" s="42"/>
      <c r="F90" s="43"/>
      <c r="G90" s="43"/>
      <c r="H90" s="3"/>
      <c r="I90" s="3" t="s">
        <v>779</v>
      </c>
      <c r="J90" s="3"/>
      <c r="K90" s="3"/>
      <c r="L90" s="51"/>
      <c r="M90" s="44">
        <f aca="true" t="shared" si="22" ref="M90:S90">SUM(M89)</f>
        <v>0</v>
      </c>
      <c r="N90" s="44">
        <f t="shared" si="22"/>
        <v>0</v>
      </c>
      <c r="O90" s="44">
        <f t="shared" si="22"/>
        <v>0</v>
      </c>
      <c r="P90" s="44">
        <f t="shared" si="22"/>
        <v>0</v>
      </c>
      <c r="Q90" s="44">
        <f t="shared" si="22"/>
        <v>0</v>
      </c>
      <c r="R90" s="44">
        <f t="shared" si="22"/>
        <v>0</v>
      </c>
      <c r="S90" s="45">
        <f t="shared" si="22"/>
        <v>0</v>
      </c>
      <c r="T90" s="513" t="s">
        <v>654</v>
      </c>
      <c r="U90" s="31">
        <f t="shared" si="19"/>
        <v>0</v>
      </c>
    </row>
    <row r="91" spans="1:21" ht="15">
      <c r="A91" s="1"/>
      <c r="B91" s="1"/>
      <c r="C91" s="1" t="s">
        <v>26</v>
      </c>
      <c r="D91" s="1"/>
      <c r="E91" s="29"/>
      <c r="F91" s="30"/>
      <c r="G91" s="30"/>
      <c r="H91" s="2"/>
      <c r="I91" s="2" t="s">
        <v>795</v>
      </c>
      <c r="J91" s="2"/>
      <c r="K91" s="2"/>
      <c r="M91" s="31"/>
      <c r="N91" s="31"/>
      <c r="O91" s="31"/>
      <c r="P91" s="32"/>
      <c r="Q91" s="32"/>
      <c r="R91" s="32"/>
      <c r="S91" s="32"/>
      <c r="T91" s="511" t="s">
        <v>591</v>
      </c>
      <c r="U91" s="31">
        <f t="shared" si="19"/>
        <v>0</v>
      </c>
    </row>
    <row r="92" spans="1:21" ht="15">
      <c r="A92" s="1"/>
      <c r="B92" s="1"/>
      <c r="C92" s="1"/>
      <c r="D92" s="1" t="s">
        <v>627</v>
      </c>
      <c r="E92" s="29"/>
      <c r="F92" s="36"/>
      <c r="G92" s="36"/>
      <c r="H92" s="2"/>
      <c r="I92" s="2"/>
      <c r="J92" s="2" t="s">
        <v>781</v>
      </c>
      <c r="K92" s="2"/>
      <c r="M92" s="31"/>
      <c r="N92" s="31"/>
      <c r="O92" s="31"/>
      <c r="P92" s="32"/>
      <c r="Q92" s="32"/>
      <c r="R92" s="32"/>
      <c r="S92" s="32"/>
      <c r="T92" s="511" t="s">
        <v>784</v>
      </c>
      <c r="U92" s="31">
        <f t="shared" si="19"/>
        <v>0</v>
      </c>
    </row>
    <row r="93" spans="1:21" ht="15">
      <c r="A93" s="34"/>
      <c r="B93" s="34"/>
      <c r="C93" s="34"/>
      <c r="D93" s="34"/>
      <c r="E93" s="53" t="s">
        <v>32</v>
      </c>
      <c r="F93" s="54"/>
      <c r="G93" s="54"/>
      <c r="H93" s="38"/>
      <c r="I93" s="38"/>
      <c r="J93" s="38"/>
      <c r="K93" s="2" t="s">
        <v>782</v>
      </c>
      <c r="M93" s="39">
        <v>0</v>
      </c>
      <c r="N93" s="256">
        <v>0</v>
      </c>
      <c r="O93" s="256">
        <v>0</v>
      </c>
      <c r="P93" s="32">
        <v>0</v>
      </c>
      <c r="Q93" s="32">
        <v>0</v>
      </c>
      <c r="R93" s="32">
        <v>0</v>
      </c>
      <c r="S93" s="32">
        <f>N93+O93</f>
        <v>0</v>
      </c>
      <c r="T93" s="512" t="s">
        <v>784</v>
      </c>
      <c r="U93" s="31">
        <f t="shared" si="19"/>
        <v>0</v>
      </c>
    </row>
    <row r="94" spans="1:21" ht="15.75">
      <c r="A94" s="55"/>
      <c r="B94" s="55"/>
      <c r="C94" s="55" t="s">
        <v>26</v>
      </c>
      <c r="D94" s="1"/>
      <c r="E94" s="52"/>
      <c r="F94" s="56"/>
      <c r="G94" s="56"/>
      <c r="H94" s="8"/>
      <c r="I94" s="8" t="s">
        <v>807</v>
      </c>
      <c r="J94" s="8"/>
      <c r="K94" s="3"/>
      <c r="L94" s="51"/>
      <c r="M94" s="57">
        <f aca="true" t="shared" si="23" ref="M94:S94">SUM(M93)</f>
        <v>0</v>
      </c>
      <c r="N94" s="57">
        <f t="shared" si="23"/>
        <v>0</v>
      </c>
      <c r="O94" s="57">
        <f t="shared" si="23"/>
        <v>0</v>
      </c>
      <c r="P94" s="44">
        <f t="shared" si="23"/>
        <v>0</v>
      </c>
      <c r="Q94" s="44">
        <f t="shared" si="23"/>
        <v>0</v>
      </c>
      <c r="R94" s="44">
        <f t="shared" si="23"/>
        <v>0</v>
      </c>
      <c r="S94" s="45">
        <f t="shared" si="23"/>
        <v>0</v>
      </c>
      <c r="T94" s="515" t="s">
        <v>591</v>
      </c>
      <c r="U94" s="31">
        <f t="shared" si="19"/>
        <v>0</v>
      </c>
    </row>
    <row r="95" spans="1:21" s="46" customFormat="1" ht="15.75">
      <c r="A95" s="40" t="s">
        <v>627</v>
      </c>
      <c r="B95" s="40"/>
      <c r="C95" s="40"/>
      <c r="D95" s="41"/>
      <c r="E95" s="42"/>
      <c r="F95" s="43"/>
      <c r="G95" s="3" t="s">
        <v>658</v>
      </c>
      <c r="H95" s="3"/>
      <c r="I95" s="3"/>
      <c r="J95" s="3"/>
      <c r="K95" s="3"/>
      <c r="L95" s="3"/>
      <c r="M95" s="44">
        <f>SUM(M77+M80+M84+M87+M90+M94)</f>
        <v>15000</v>
      </c>
      <c r="N95" s="44">
        <f aca="true" t="shared" si="24" ref="N95:S95">SUM(N77+N80+N84+N87+N90+N94)</f>
        <v>15000</v>
      </c>
      <c r="O95" s="44">
        <f t="shared" si="24"/>
        <v>1986</v>
      </c>
      <c r="P95" s="44">
        <f t="shared" si="24"/>
        <v>0</v>
      </c>
      <c r="Q95" s="44">
        <f t="shared" si="24"/>
        <v>14986</v>
      </c>
      <c r="R95" s="44">
        <f t="shared" si="24"/>
        <v>2000</v>
      </c>
      <c r="S95" s="44">
        <f t="shared" si="24"/>
        <v>16986</v>
      </c>
      <c r="T95" s="513"/>
      <c r="U95" s="31">
        <f t="shared" si="19"/>
        <v>16986</v>
      </c>
    </row>
    <row r="96" spans="1:21" ht="15">
      <c r="A96" s="1" t="s">
        <v>652</v>
      </c>
      <c r="B96" s="1"/>
      <c r="C96" s="1"/>
      <c r="D96" s="1"/>
      <c r="E96" s="29"/>
      <c r="F96" s="30"/>
      <c r="G96" s="30" t="s">
        <v>659</v>
      </c>
      <c r="H96" s="2"/>
      <c r="I96" s="2"/>
      <c r="J96" s="2"/>
      <c r="K96" s="2"/>
      <c r="L96" s="2"/>
      <c r="M96" s="31"/>
      <c r="N96" s="31"/>
      <c r="O96" s="31"/>
      <c r="P96" s="32"/>
      <c r="Q96" s="32"/>
      <c r="R96" s="32"/>
      <c r="S96" s="32"/>
      <c r="T96" s="511"/>
      <c r="U96" s="31">
        <f t="shared" si="19"/>
        <v>0</v>
      </c>
    </row>
    <row r="97" spans="1:28" ht="15">
      <c r="A97" s="1"/>
      <c r="B97" s="1"/>
      <c r="C97" s="15" t="s">
        <v>19</v>
      </c>
      <c r="D97" s="1"/>
      <c r="E97" s="29"/>
      <c r="F97" s="30"/>
      <c r="G97" s="30"/>
      <c r="H97" s="2"/>
      <c r="I97" s="2" t="s">
        <v>747</v>
      </c>
      <c r="K97" s="2"/>
      <c r="M97" s="31"/>
      <c r="N97" s="31"/>
      <c r="O97" s="31"/>
      <c r="P97" s="32"/>
      <c r="Q97" s="32"/>
      <c r="R97" s="32"/>
      <c r="S97" s="32"/>
      <c r="T97" s="511" t="s">
        <v>664</v>
      </c>
      <c r="U97" s="31">
        <f t="shared" si="19"/>
        <v>0</v>
      </c>
      <c r="V97" s="2"/>
      <c r="W97" s="2"/>
      <c r="X97" s="2"/>
      <c r="Y97" s="2"/>
      <c r="Z97" s="2"/>
      <c r="AA97" s="2"/>
      <c r="AB97" s="2"/>
    </row>
    <row r="98" spans="1:21" ht="15">
      <c r="A98" s="1"/>
      <c r="B98" s="1"/>
      <c r="C98" s="1"/>
      <c r="D98" s="1" t="s">
        <v>652</v>
      </c>
      <c r="E98" s="29"/>
      <c r="F98" s="36"/>
      <c r="G98" s="30"/>
      <c r="H98" s="2"/>
      <c r="J98" s="2" t="s">
        <v>87</v>
      </c>
      <c r="M98" s="49">
        <v>0</v>
      </c>
      <c r="N98" s="49">
        <v>0</v>
      </c>
      <c r="O98" s="49">
        <v>0</v>
      </c>
      <c r="P98" s="32">
        <v>0</v>
      </c>
      <c r="Q98" s="32">
        <v>0</v>
      </c>
      <c r="R98" s="32">
        <v>0</v>
      </c>
      <c r="S98" s="32">
        <f>N98+O98</f>
        <v>0</v>
      </c>
      <c r="T98" s="514" t="s">
        <v>465</v>
      </c>
      <c r="U98" s="31">
        <f t="shared" si="19"/>
        <v>0</v>
      </c>
    </row>
    <row r="99" spans="1:21" s="46" customFormat="1" ht="15.75">
      <c r="A99" s="58"/>
      <c r="B99" s="58"/>
      <c r="C99" s="58" t="s">
        <v>19</v>
      </c>
      <c r="D99" s="59"/>
      <c r="E99" s="60"/>
      <c r="F99" s="61"/>
      <c r="G99" s="61"/>
      <c r="H99" s="62"/>
      <c r="I99" s="62" t="s">
        <v>760</v>
      </c>
      <c r="J99" s="3"/>
      <c r="K99" s="3"/>
      <c r="L99" s="3"/>
      <c r="M99" s="63">
        <f aca="true" t="shared" si="25" ref="M99:R99">SUM(M97:M98)</f>
        <v>0</v>
      </c>
      <c r="N99" s="63">
        <f t="shared" si="25"/>
        <v>0</v>
      </c>
      <c r="O99" s="63">
        <f t="shared" si="25"/>
        <v>0</v>
      </c>
      <c r="P99" s="63">
        <f t="shared" si="25"/>
        <v>0</v>
      </c>
      <c r="Q99" s="63">
        <f t="shared" si="25"/>
        <v>0</v>
      </c>
      <c r="R99" s="63">
        <f t="shared" si="25"/>
        <v>0</v>
      </c>
      <c r="S99" s="45">
        <f>SUM(S98)</f>
        <v>0</v>
      </c>
      <c r="T99" s="563" t="s">
        <v>664</v>
      </c>
      <c r="U99" s="31">
        <f t="shared" si="19"/>
        <v>0</v>
      </c>
    </row>
    <row r="100" spans="1:21" ht="15">
      <c r="A100" s="1"/>
      <c r="B100" s="1"/>
      <c r="C100" s="1" t="s">
        <v>21</v>
      </c>
      <c r="D100" s="1"/>
      <c r="E100" s="29"/>
      <c r="F100" s="30"/>
      <c r="G100" s="30"/>
      <c r="H100" s="2"/>
      <c r="I100" s="2" t="s">
        <v>754</v>
      </c>
      <c r="J100" s="2"/>
      <c r="K100" s="2"/>
      <c r="M100" s="31"/>
      <c r="N100" s="31"/>
      <c r="O100" s="31"/>
      <c r="P100" s="32"/>
      <c r="Q100" s="32"/>
      <c r="R100" s="32"/>
      <c r="S100" s="32"/>
      <c r="T100" s="511" t="s">
        <v>810</v>
      </c>
      <c r="U100" s="31">
        <f t="shared" si="19"/>
        <v>0</v>
      </c>
    </row>
    <row r="101" spans="1:21" ht="15">
      <c r="A101" s="34"/>
      <c r="B101" s="34"/>
      <c r="C101" s="34"/>
      <c r="D101" s="34" t="s">
        <v>652</v>
      </c>
      <c r="E101" s="35"/>
      <c r="F101" s="37"/>
      <c r="G101" s="37"/>
      <c r="H101" s="38"/>
      <c r="I101" s="38"/>
      <c r="J101" s="64" t="s">
        <v>88</v>
      </c>
      <c r="K101" s="2"/>
      <c r="M101" s="39">
        <v>0</v>
      </c>
      <c r="N101" s="31">
        <v>0</v>
      </c>
      <c r="O101" s="31">
        <v>0</v>
      </c>
      <c r="P101" s="32">
        <v>0</v>
      </c>
      <c r="Q101" s="32">
        <v>0</v>
      </c>
      <c r="R101" s="32">
        <v>0</v>
      </c>
      <c r="S101" s="32">
        <f>N101+O101</f>
        <v>0</v>
      </c>
      <c r="T101" s="512" t="s">
        <v>588</v>
      </c>
      <c r="U101" s="31">
        <f t="shared" si="19"/>
        <v>0</v>
      </c>
    </row>
    <row r="102" spans="1:21" s="46" customFormat="1" ht="15.75">
      <c r="A102" s="40"/>
      <c r="B102" s="40"/>
      <c r="C102" s="40" t="s">
        <v>21</v>
      </c>
      <c r="D102" s="41"/>
      <c r="E102" s="42"/>
      <c r="F102" s="50"/>
      <c r="G102" s="50"/>
      <c r="H102" s="51"/>
      <c r="I102" s="3" t="s">
        <v>806</v>
      </c>
      <c r="J102" s="51"/>
      <c r="K102" s="51"/>
      <c r="L102" s="3"/>
      <c r="M102" s="44">
        <f aca="true" t="shared" si="26" ref="M102:S102">SUM(M101)</f>
        <v>0</v>
      </c>
      <c r="N102" s="44">
        <f t="shared" si="26"/>
        <v>0</v>
      </c>
      <c r="O102" s="44">
        <f t="shared" si="26"/>
        <v>0</v>
      </c>
      <c r="P102" s="44">
        <f t="shared" si="26"/>
        <v>0</v>
      </c>
      <c r="Q102" s="44">
        <f t="shared" si="26"/>
        <v>0</v>
      </c>
      <c r="R102" s="44">
        <f t="shared" si="26"/>
        <v>0</v>
      </c>
      <c r="S102" s="45">
        <f t="shared" si="26"/>
        <v>0</v>
      </c>
      <c r="T102" s="513" t="s">
        <v>810</v>
      </c>
      <c r="U102" s="31">
        <f t="shared" si="19"/>
        <v>0</v>
      </c>
    </row>
    <row r="103" spans="1:21" ht="15">
      <c r="A103" s="1"/>
      <c r="B103" s="1"/>
      <c r="C103" s="1" t="s">
        <v>23</v>
      </c>
      <c r="D103" s="1"/>
      <c r="E103" s="29"/>
      <c r="F103" s="30"/>
      <c r="G103" s="30"/>
      <c r="H103" s="2"/>
      <c r="I103" s="2" t="s">
        <v>626</v>
      </c>
      <c r="J103" s="2"/>
      <c r="K103" s="2"/>
      <c r="M103" s="31"/>
      <c r="N103" s="31"/>
      <c r="O103" s="31"/>
      <c r="P103" s="32"/>
      <c r="Q103" s="32"/>
      <c r="R103" s="32"/>
      <c r="S103" s="32"/>
      <c r="T103" s="511"/>
      <c r="U103" s="31">
        <f t="shared" si="19"/>
        <v>0</v>
      </c>
    </row>
    <row r="104" spans="1:21" ht="15.75">
      <c r="A104" s="1"/>
      <c r="B104" s="1"/>
      <c r="C104" s="1"/>
      <c r="D104" s="1" t="s">
        <v>624</v>
      </c>
      <c r="E104" s="52"/>
      <c r="F104" s="30"/>
      <c r="G104" s="30"/>
      <c r="H104" s="2"/>
      <c r="I104" s="2"/>
      <c r="J104" s="2" t="s">
        <v>767</v>
      </c>
      <c r="M104" s="49">
        <v>1719</v>
      </c>
      <c r="N104" s="49">
        <v>1719</v>
      </c>
      <c r="O104" s="49">
        <v>0</v>
      </c>
      <c r="P104" s="32">
        <v>0</v>
      </c>
      <c r="Q104" s="32">
        <v>1719</v>
      </c>
      <c r="R104" s="32">
        <v>0</v>
      </c>
      <c r="S104" s="32">
        <f>N104+O104</f>
        <v>1719</v>
      </c>
      <c r="T104" s="514" t="s">
        <v>462</v>
      </c>
      <c r="U104" s="31">
        <f t="shared" si="19"/>
        <v>1719</v>
      </c>
    </row>
    <row r="105" spans="1:21" ht="15.75">
      <c r="A105" s="41"/>
      <c r="B105" s="41"/>
      <c r="C105" s="41" t="s">
        <v>23</v>
      </c>
      <c r="D105" s="41"/>
      <c r="E105" s="42"/>
      <c r="F105" s="50"/>
      <c r="G105" s="50"/>
      <c r="H105" s="51"/>
      <c r="I105" s="3" t="s">
        <v>639</v>
      </c>
      <c r="J105" s="51"/>
      <c r="K105" s="51"/>
      <c r="L105" s="51"/>
      <c r="M105" s="44">
        <f aca="true" t="shared" si="27" ref="M105:R105">SUM(M104:M104)</f>
        <v>1719</v>
      </c>
      <c r="N105" s="44">
        <f t="shared" si="27"/>
        <v>1719</v>
      </c>
      <c r="O105" s="44">
        <f t="shared" si="27"/>
        <v>0</v>
      </c>
      <c r="P105" s="44">
        <f t="shared" si="27"/>
        <v>0</v>
      </c>
      <c r="Q105" s="44">
        <f t="shared" si="27"/>
        <v>1719</v>
      </c>
      <c r="R105" s="44">
        <f t="shared" si="27"/>
        <v>0</v>
      </c>
      <c r="S105" s="45">
        <f>SUM(S104)</f>
        <v>1719</v>
      </c>
      <c r="T105" s="513" t="s">
        <v>462</v>
      </c>
      <c r="U105" s="31">
        <f t="shared" si="19"/>
        <v>1719</v>
      </c>
    </row>
    <row r="106" spans="1:21" ht="15">
      <c r="A106" s="1"/>
      <c r="B106" s="1"/>
      <c r="C106" s="1" t="s">
        <v>25</v>
      </c>
      <c r="D106" s="1"/>
      <c r="E106" s="29"/>
      <c r="F106" s="30"/>
      <c r="G106" s="30"/>
      <c r="H106" s="2"/>
      <c r="I106" s="2" t="s">
        <v>776</v>
      </c>
      <c r="J106" s="2"/>
      <c r="K106" s="2"/>
      <c r="M106" s="31"/>
      <c r="N106" s="31"/>
      <c r="O106" s="31"/>
      <c r="P106" s="32"/>
      <c r="Q106" s="32"/>
      <c r="R106" s="32"/>
      <c r="S106" s="32"/>
      <c r="T106" s="511" t="s">
        <v>654</v>
      </c>
      <c r="U106" s="31">
        <f t="shared" si="19"/>
        <v>0</v>
      </c>
    </row>
    <row r="107" spans="1:21" ht="15">
      <c r="A107" s="1"/>
      <c r="B107" s="1"/>
      <c r="C107" s="1"/>
      <c r="D107" s="1" t="s">
        <v>627</v>
      </c>
      <c r="E107" s="29"/>
      <c r="F107" s="30"/>
      <c r="G107" s="30"/>
      <c r="H107" s="2"/>
      <c r="I107" s="2"/>
      <c r="J107" s="2" t="s">
        <v>777</v>
      </c>
      <c r="K107" s="2"/>
      <c r="M107" s="31">
        <v>0</v>
      </c>
      <c r="N107" s="31">
        <v>0</v>
      </c>
      <c r="O107" s="31">
        <v>20</v>
      </c>
      <c r="P107" s="32">
        <v>0</v>
      </c>
      <c r="Q107" s="32">
        <v>20</v>
      </c>
      <c r="R107" s="32">
        <v>0</v>
      </c>
      <c r="S107" s="32">
        <f>N107+O107</f>
        <v>20</v>
      </c>
      <c r="T107" s="511" t="s">
        <v>778</v>
      </c>
      <c r="U107" s="31">
        <f t="shared" si="19"/>
        <v>20</v>
      </c>
    </row>
    <row r="108" spans="1:21" ht="15.75">
      <c r="A108" s="40"/>
      <c r="B108" s="40"/>
      <c r="C108" s="40" t="s">
        <v>25</v>
      </c>
      <c r="D108" s="41"/>
      <c r="E108" s="42"/>
      <c r="F108" s="43"/>
      <c r="G108" s="43"/>
      <c r="H108" s="3"/>
      <c r="I108" s="3" t="s">
        <v>779</v>
      </c>
      <c r="J108" s="3"/>
      <c r="K108" s="3"/>
      <c r="L108" s="51"/>
      <c r="M108" s="44">
        <f aca="true" t="shared" si="28" ref="M108:S108">SUM(M107)</f>
        <v>0</v>
      </c>
      <c r="N108" s="44">
        <f t="shared" si="28"/>
        <v>0</v>
      </c>
      <c r="O108" s="44">
        <f t="shared" si="28"/>
        <v>20</v>
      </c>
      <c r="P108" s="44">
        <f t="shared" si="28"/>
        <v>0</v>
      </c>
      <c r="Q108" s="44">
        <f t="shared" si="28"/>
        <v>20</v>
      </c>
      <c r="R108" s="44">
        <f t="shared" si="28"/>
        <v>0</v>
      </c>
      <c r="S108" s="45">
        <f t="shared" si="28"/>
        <v>20</v>
      </c>
      <c r="T108" s="513" t="s">
        <v>654</v>
      </c>
      <c r="U108" s="31">
        <f t="shared" si="19"/>
        <v>20</v>
      </c>
    </row>
    <row r="109" spans="1:21" ht="15">
      <c r="A109" s="1"/>
      <c r="B109" s="1"/>
      <c r="C109" s="1" t="s">
        <v>26</v>
      </c>
      <c r="D109" s="1"/>
      <c r="E109" s="29"/>
      <c r="F109" s="30"/>
      <c r="G109" s="30"/>
      <c r="H109" s="2"/>
      <c r="I109" s="2" t="s">
        <v>795</v>
      </c>
      <c r="J109" s="2"/>
      <c r="K109" s="2"/>
      <c r="M109" s="31"/>
      <c r="N109" s="31"/>
      <c r="O109" s="31"/>
      <c r="P109" s="32"/>
      <c r="Q109" s="32"/>
      <c r="R109" s="32"/>
      <c r="S109" s="32"/>
      <c r="T109" s="511" t="s">
        <v>591</v>
      </c>
      <c r="U109" s="31">
        <f t="shared" si="19"/>
        <v>0</v>
      </c>
    </row>
    <row r="110" spans="1:21" ht="15">
      <c r="A110" s="1"/>
      <c r="B110" s="1"/>
      <c r="C110" s="1"/>
      <c r="D110" s="1" t="s">
        <v>627</v>
      </c>
      <c r="E110" s="29"/>
      <c r="F110" s="36"/>
      <c r="G110" s="36"/>
      <c r="H110" s="2"/>
      <c r="I110" s="2"/>
      <c r="J110" s="2" t="s">
        <v>781</v>
      </c>
      <c r="K110" s="2"/>
      <c r="M110" s="31"/>
      <c r="N110" s="31"/>
      <c r="O110" s="31"/>
      <c r="P110" s="32"/>
      <c r="Q110" s="32"/>
      <c r="R110" s="32"/>
      <c r="S110" s="32"/>
      <c r="T110" s="511" t="s">
        <v>784</v>
      </c>
      <c r="U110" s="31">
        <f t="shared" si="19"/>
        <v>0</v>
      </c>
    </row>
    <row r="111" spans="1:21" ht="15">
      <c r="A111" s="34"/>
      <c r="B111" s="34"/>
      <c r="C111" s="34"/>
      <c r="D111" s="34"/>
      <c r="E111" s="53" t="s">
        <v>32</v>
      </c>
      <c r="F111" s="54"/>
      <c r="G111" s="54"/>
      <c r="H111" s="38"/>
      <c r="I111" s="38"/>
      <c r="J111" s="38"/>
      <c r="K111" s="2" t="s">
        <v>782</v>
      </c>
      <c r="M111" s="39">
        <v>0</v>
      </c>
      <c r="N111" s="256">
        <v>0</v>
      </c>
      <c r="O111" s="256">
        <v>0</v>
      </c>
      <c r="P111" s="32">
        <v>0</v>
      </c>
      <c r="Q111" s="32">
        <v>0</v>
      </c>
      <c r="R111" s="32">
        <v>0</v>
      </c>
      <c r="S111" s="32">
        <f>N111+O111</f>
        <v>0</v>
      </c>
      <c r="T111" s="512" t="s">
        <v>784</v>
      </c>
      <c r="U111" s="31">
        <f t="shared" si="19"/>
        <v>0</v>
      </c>
    </row>
    <row r="112" spans="1:21" s="46" customFormat="1" ht="15.75">
      <c r="A112" s="55"/>
      <c r="B112" s="55"/>
      <c r="C112" s="55" t="s">
        <v>26</v>
      </c>
      <c r="D112" s="55"/>
      <c r="E112" s="52"/>
      <c r="F112" s="56"/>
      <c r="G112" s="56"/>
      <c r="H112" s="8"/>
      <c r="J112" s="8" t="s">
        <v>807</v>
      </c>
      <c r="K112" s="3"/>
      <c r="L112" s="3"/>
      <c r="M112" s="57">
        <f aca="true" t="shared" si="29" ref="M112:S112">SUM(M111)</f>
        <v>0</v>
      </c>
      <c r="N112" s="57">
        <f t="shared" si="29"/>
        <v>0</v>
      </c>
      <c r="O112" s="57">
        <f t="shared" si="29"/>
        <v>0</v>
      </c>
      <c r="P112" s="44">
        <f t="shared" si="29"/>
        <v>0</v>
      </c>
      <c r="Q112" s="44">
        <f t="shared" si="29"/>
        <v>0</v>
      </c>
      <c r="R112" s="44">
        <f t="shared" si="29"/>
        <v>0</v>
      </c>
      <c r="S112" s="45">
        <f t="shared" si="29"/>
        <v>0</v>
      </c>
      <c r="T112" s="515" t="s">
        <v>591</v>
      </c>
      <c r="U112" s="31">
        <f t="shared" si="19"/>
        <v>0</v>
      </c>
    </row>
    <row r="113" spans="1:21" ht="15.75">
      <c r="A113" s="40" t="s">
        <v>652</v>
      </c>
      <c r="B113" s="40"/>
      <c r="C113" s="40"/>
      <c r="D113" s="41"/>
      <c r="E113" s="42"/>
      <c r="F113" s="43"/>
      <c r="G113" s="3" t="s">
        <v>660</v>
      </c>
      <c r="H113" s="51"/>
      <c r="I113" s="3"/>
      <c r="J113" s="3"/>
      <c r="K113" s="3"/>
      <c r="L113" s="3"/>
      <c r="M113" s="44">
        <f aca="true" t="shared" si="30" ref="M113:S113">SUM(M99,M102,M105,M108,M112)</f>
        <v>1719</v>
      </c>
      <c r="N113" s="44">
        <f t="shared" si="30"/>
        <v>1719</v>
      </c>
      <c r="O113" s="44">
        <f t="shared" si="30"/>
        <v>20</v>
      </c>
      <c r="P113" s="44">
        <f t="shared" si="30"/>
        <v>0</v>
      </c>
      <c r="Q113" s="44">
        <f t="shared" si="30"/>
        <v>1739</v>
      </c>
      <c r="R113" s="44">
        <f t="shared" si="30"/>
        <v>0</v>
      </c>
      <c r="S113" s="44">
        <f t="shared" si="30"/>
        <v>1739</v>
      </c>
      <c r="T113" s="554"/>
      <c r="U113" s="31">
        <f t="shared" si="19"/>
        <v>1739</v>
      </c>
    </row>
    <row r="114" spans="1:21" ht="15">
      <c r="A114" s="1" t="s">
        <v>661</v>
      </c>
      <c r="B114" s="1"/>
      <c r="C114" s="1"/>
      <c r="D114" s="1"/>
      <c r="E114" s="29"/>
      <c r="F114" s="30"/>
      <c r="G114" s="30" t="s">
        <v>662</v>
      </c>
      <c r="H114" s="2"/>
      <c r="I114" s="2"/>
      <c r="J114" s="2"/>
      <c r="K114" s="2"/>
      <c r="L114" s="2"/>
      <c r="M114" s="31"/>
      <c r="N114" s="31"/>
      <c r="O114" s="31"/>
      <c r="P114" s="32"/>
      <c r="Q114" s="32"/>
      <c r="R114" s="32"/>
      <c r="S114" s="32"/>
      <c r="T114" s="511"/>
      <c r="U114" s="31">
        <f aca="true" t="shared" si="31" ref="U114:U131">SUM(P114:R114)</f>
        <v>0</v>
      </c>
    </row>
    <row r="115" spans="1:28" ht="15">
      <c r="A115" s="1"/>
      <c r="B115" s="1"/>
      <c r="C115" s="15" t="s">
        <v>19</v>
      </c>
      <c r="D115" s="1"/>
      <c r="E115" s="29"/>
      <c r="F115" s="30"/>
      <c r="G115" s="30"/>
      <c r="H115" s="2"/>
      <c r="I115" s="2" t="s">
        <v>747</v>
      </c>
      <c r="K115" s="2"/>
      <c r="M115" s="31"/>
      <c r="N115" s="31"/>
      <c r="O115" s="31"/>
      <c r="P115" s="32"/>
      <c r="Q115" s="32"/>
      <c r="R115" s="32"/>
      <c r="S115" s="32"/>
      <c r="T115" s="511" t="s">
        <v>664</v>
      </c>
      <c r="U115" s="31">
        <f t="shared" si="31"/>
        <v>0</v>
      </c>
      <c r="V115" s="2"/>
      <c r="W115" s="2"/>
      <c r="X115" s="2"/>
      <c r="Y115" s="2"/>
      <c r="Z115" s="2"/>
      <c r="AA115" s="2"/>
      <c r="AB115" s="2"/>
    </row>
    <row r="116" spans="1:21" ht="15">
      <c r="A116" s="1"/>
      <c r="B116" s="1"/>
      <c r="C116" s="1"/>
      <c r="D116" s="1" t="s">
        <v>652</v>
      </c>
      <c r="E116" s="29"/>
      <c r="F116" s="36"/>
      <c r="G116" s="30"/>
      <c r="H116" s="2"/>
      <c r="J116" s="2" t="s">
        <v>87</v>
      </c>
      <c r="M116" s="49">
        <v>745</v>
      </c>
      <c r="N116" s="49">
        <v>745</v>
      </c>
      <c r="O116" s="49">
        <v>1281</v>
      </c>
      <c r="P116" s="32">
        <v>0</v>
      </c>
      <c r="Q116" s="32">
        <v>2026</v>
      </c>
      <c r="R116" s="32">
        <v>0</v>
      </c>
      <c r="S116" s="32">
        <f>N116+O116</f>
        <v>2026</v>
      </c>
      <c r="T116" s="514" t="s">
        <v>465</v>
      </c>
      <c r="U116" s="31">
        <f t="shared" si="31"/>
        <v>2026</v>
      </c>
    </row>
    <row r="117" spans="1:21" s="46" customFormat="1" ht="15.75">
      <c r="A117" s="58"/>
      <c r="B117" s="58"/>
      <c r="C117" s="58" t="s">
        <v>19</v>
      </c>
      <c r="D117" s="59"/>
      <c r="E117" s="60"/>
      <c r="F117" s="61"/>
      <c r="G117" s="61"/>
      <c r="H117" s="62"/>
      <c r="I117" s="62" t="s">
        <v>760</v>
      </c>
      <c r="J117" s="3"/>
      <c r="K117" s="3"/>
      <c r="L117" s="3"/>
      <c r="M117" s="63">
        <f aca="true" t="shared" si="32" ref="M117:R117">SUM(M115:M116)</f>
        <v>745</v>
      </c>
      <c r="N117" s="63">
        <f t="shared" si="32"/>
        <v>745</v>
      </c>
      <c r="O117" s="63">
        <f t="shared" si="32"/>
        <v>1281</v>
      </c>
      <c r="P117" s="63">
        <f t="shared" si="32"/>
        <v>0</v>
      </c>
      <c r="Q117" s="63">
        <f t="shared" si="32"/>
        <v>2026</v>
      </c>
      <c r="R117" s="63">
        <f t="shared" si="32"/>
        <v>0</v>
      </c>
      <c r="S117" s="45">
        <f>SUM(S116)</f>
        <v>2026</v>
      </c>
      <c r="T117" s="563" t="s">
        <v>664</v>
      </c>
      <c r="U117" s="31">
        <f t="shared" si="31"/>
        <v>2026</v>
      </c>
    </row>
    <row r="118" spans="1:21" ht="15">
      <c r="A118" s="1"/>
      <c r="B118" s="1"/>
      <c r="C118" s="1" t="s">
        <v>21</v>
      </c>
      <c r="D118" s="1"/>
      <c r="E118" s="29"/>
      <c r="F118" s="30"/>
      <c r="G118" s="30"/>
      <c r="H118" s="2"/>
      <c r="I118" s="2" t="s">
        <v>754</v>
      </c>
      <c r="J118" s="2"/>
      <c r="K118" s="2"/>
      <c r="M118" s="31"/>
      <c r="N118" s="31"/>
      <c r="O118" s="31"/>
      <c r="P118" s="32"/>
      <c r="Q118" s="32"/>
      <c r="R118" s="32"/>
      <c r="S118" s="32"/>
      <c r="T118" s="511" t="s">
        <v>810</v>
      </c>
      <c r="U118" s="31">
        <f t="shared" si="31"/>
        <v>0</v>
      </c>
    </row>
    <row r="119" spans="1:21" ht="15">
      <c r="A119" s="34"/>
      <c r="B119" s="34"/>
      <c r="C119" s="34"/>
      <c r="D119" s="34" t="s">
        <v>652</v>
      </c>
      <c r="E119" s="35"/>
      <c r="F119" s="37"/>
      <c r="G119" s="37"/>
      <c r="H119" s="38"/>
      <c r="I119" s="38"/>
      <c r="J119" s="64" t="s">
        <v>88</v>
      </c>
      <c r="K119" s="2"/>
      <c r="M119" s="39">
        <v>0</v>
      </c>
      <c r="N119" s="31">
        <v>0</v>
      </c>
      <c r="O119" s="31">
        <v>0</v>
      </c>
      <c r="P119" s="32">
        <v>0</v>
      </c>
      <c r="Q119" s="32">
        <v>0</v>
      </c>
      <c r="R119" s="32">
        <v>0</v>
      </c>
      <c r="S119" s="32">
        <f>N119+O119</f>
        <v>0</v>
      </c>
      <c r="T119" s="512" t="s">
        <v>588</v>
      </c>
      <c r="U119" s="31">
        <f t="shared" si="31"/>
        <v>0</v>
      </c>
    </row>
    <row r="120" spans="1:21" s="46" customFormat="1" ht="15.75">
      <c r="A120" s="40"/>
      <c r="B120" s="40"/>
      <c r="C120" s="40" t="s">
        <v>21</v>
      </c>
      <c r="D120" s="41"/>
      <c r="E120" s="42"/>
      <c r="F120" s="50"/>
      <c r="G120" s="50"/>
      <c r="H120" s="51"/>
      <c r="I120" s="3" t="s">
        <v>806</v>
      </c>
      <c r="J120" s="51"/>
      <c r="K120" s="51"/>
      <c r="L120" s="3"/>
      <c r="M120" s="44">
        <f aca="true" t="shared" si="33" ref="M120:S120">SUM(M119)</f>
        <v>0</v>
      </c>
      <c r="N120" s="44">
        <f t="shared" si="33"/>
        <v>0</v>
      </c>
      <c r="O120" s="44">
        <f t="shared" si="33"/>
        <v>0</v>
      </c>
      <c r="P120" s="44">
        <f t="shared" si="33"/>
        <v>0</v>
      </c>
      <c r="Q120" s="44">
        <f t="shared" si="33"/>
        <v>0</v>
      </c>
      <c r="R120" s="44">
        <f t="shared" si="33"/>
        <v>0</v>
      </c>
      <c r="S120" s="45">
        <f t="shared" si="33"/>
        <v>0</v>
      </c>
      <c r="T120" s="513" t="s">
        <v>810</v>
      </c>
      <c r="U120" s="31">
        <f t="shared" si="31"/>
        <v>0</v>
      </c>
    </row>
    <row r="121" spans="3:21" ht="15">
      <c r="C121" s="65" t="s">
        <v>23</v>
      </c>
      <c r="D121" s="1"/>
      <c r="E121" s="29"/>
      <c r="F121" s="30"/>
      <c r="G121" s="30"/>
      <c r="H121" s="2"/>
      <c r="I121" s="2" t="s">
        <v>626</v>
      </c>
      <c r="J121" s="2"/>
      <c r="K121" s="2"/>
      <c r="P121" s="32"/>
      <c r="Q121" s="32"/>
      <c r="R121" s="32"/>
      <c r="S121" s="32"/>
      <c r="U121" s="31">
        <f t="shared" si="31"/>
        <v>0</v>
      </c>
    </row>
    <row r="122" spans="4:21" ht="15.75">
      <c r="D122" s="1" t="s">
        <v>624</v>
      </c>
      <c r="E122" s="52"/>
      <c r="F122" s="30"/>
      <c r="G122" s="30"/>
      <c r="H122" s="2"/>
      <c r="I122" s="2"/>
      <c r="J122" s="2" t="s">
        <v>767</v>
      </c>
      <c r="M122" s="49">
        <v>7108</v>
      </c>
      <c r="N122" s="49">
        <v>7108</v>
      </c>
      <c r="O122" s="49">
        <v>0</v>
      </c>
      <c r="P122" s="32">
        <v>0</v>
      </c>
      <c r="Q122" s="32">
        <v>5608</v>
      </c>
      <c r="R122" s="32">
        <v>1500</v>
      </c>
      <c r="S122" s="32">
        <f>N122+O122</f>
        <v>7108</v>
      </c>
      <c r="T122" s="514" t="s">
        <v>462</v>
      </c>
      <c r="U122" s="31">
        <f t="shared" si="31"/>
        <v>7108</v>
      </c>
    </row>
    <row r="123" spans="1:21" s="46" customFormat="1" ht="15.75">
      <c r="A123" s="66"/>
      <c r="B123" s="66"/>
      <c r="C123" s="66" t="s">
        <v>23</v>
      </c>
      <c r="D123" s="41"/>
      <c r="E123" s="42"/>
      <c r="F123" s="50"/>
      <c r="G123" s="50"/>
      <c r="H123" s="51"/>
      <c r="I123" s="3" t="s">
        <v>639</v>
      </c>
      <c r="J123" s="51"/>
      <c r="K123" s="51"/>
      <c r="L123" s="3"/>
      <c r="M123" s="67">
        <f aca="true" t="shared" si="34" ref="M123:S123">SUM(M122)</f>
        <v>7108</v>
      </c>
      <c r="N123" s="67">
        <f t="shared" si="34"/>
        <v>7108</v>
      </c>
      <c r="O123" s="67">
        <f t="shared" si="34"/>
        <v>0</v>
      </c>
      <c r="P123" s="67">
        <f t="shared" si="34"/>
        <v>0</v>
      </c>
      <c r="Q123" s="67">
        <f t="shared" si="34"/>
        <v>5608</v>
      </c>
      <c r="R123" s="67">
        <f t="shared" si="34"/>
        <v>1500</v>
      </c>
      <c r="S123" s="45">
        <f t="shared" si="34"/>
        <v>7108</v>
      </c>
      <c r="T123" s="516" t="s">
        <v>462</v>
      </c>
      <c r="U123" s="31">
        <f t="shared" si="31"/>
        <v>7108</v>
      </c>
    </row>
    <row r="124" spans="1:21" ht="15">
      <c r="A124" s="1"/>
      <c r="B124" s="1"/>
      <c r="C124" s="1" t="s">
        <v>25</v>
      </c>
      <c r="D124" s="1"/>
      <c r="E124" s="29"/>
      <c r="F124" s="30"/>
      <c r="G124" s="30"/>
      <c r="H124" s="2"/>
      <c r="I124" s="2" t="s">
        <v>776</v>
      </c>
      <c r="J124" s="2"/>
      <c r="K124" s="2"/>
      <c r="M124" s="31"/>
      <c r="N124" s="31"/>
      <c r="O124" s="31"/>
      <c r="P124" s="32"/>
      <c r="Q124" s="32"/>
      <c r="R124" s="32"/>
      <c r="S124" s="32"/>
      <c r="T124" s="511" t="s">
        <v>654</v>
      </c>
      <c r="U124" s="31">
        <f t="shared" si="31"/>
        <v>0</v>
      </c>
    </row>
    <row r="125" spans="1:21" ht="15">
      <c r="A125" s="1"/>
      <c r="B125" s="1"/>
      <c r="C125" s="1"/>
      <c r="D125" s="1" t="s">
        <v>627</v>
      </c>
      <c r="E125" s="29"/>
      <c r="F125" s="30"/>
      <c r="G125" s="30"/>
      <c r="H125" s="2"/>
      <c r="I125" s="2"/>
      <c r="J125" s="2" t="s">
        <v>777</v>
      </c>
      <c r="K125" s="2"/>
      <c r="M125" s="31">
        <v>0</v>
      </c>
      <c r="N125" s="31">
        <v>0</v>
      </c>
      <c r="O125" s="31">
        <v>5</v>
      </c>
      <c r="P125" s="32">
        <v>0</v>
      </c>
      <c r="Q125" s="32">
        <v>0</v>
      </c>
      <c r="R125" s="32">
        <v>5</v>
      </c>
      <c r="S125" s="32">
        <f>N125+O125</f>
        <v>5</v>
      </c>
      <c r="T125" s="511" t="s">
        <v>778</v>
      </c>
      <c r="U125" s="31">
        <f t="shared" si="31"/>
        <v>5</v>
      </c>
    </row>
    <row r="126" spans="1:21" ht="15.75">
      <c r="A126" s="40"/>
      <c r="B126" s="40"/>
      <c r="C126" s="40" t="s">
        <v>25</v>
      </c>
      <c r="D126" s="41"/>
      <c r="E126" s="42"/>
      <c r="F126" s="43"/>
      <c r="G126" s="43"/>
      <c r="H126" s="3"/>
      <c r="I126" s="3" t="s">
        <v>779</v>
      </c>
      <c r="J126" s="3"/>
      <c r="K126" s="3"/>
      <c r="L126" s="51"/>
      <c r="M126" s="44">
        <f aca="true" t="shared" si="35" ref="M126:S126">SUM(M125:M125)</f>
        <v>0</v>
      </c>
      <c r="N126" s="44">
        <f t="shared" si="35"/>
        <v>0</v>
      </c>
      <c r="O126" s="44">
        <f t="shared" si="35"/>
        <v>5</v>
      </c>
      <c r="P126" s="44">
        <f t="shared" si="35"/>
        <v>0</v>
      </c>
      <c r="Q126" s="44">
        <f t="shared" si="35"/>
        <v>0</v>
      </c>
      <c r="R126" s="44">
        <f t="shared" si="35"/>
        <v>5</v>
      </c>
      <c r="S126" s="44">
        <f t="shared" si="35"/>
        <v>5</v>
      </c>
      <c r="T126" s="513" t="s">
        <v>654</v>
      </c>
      <c r="U126" s="31">
        <f t="shared" si="31"/>
        <v>5</v>
      </c>
    </row>
    <row r="127" spans="1:21" ht="15">
      <c r="A127" s="1"/>
      <c r="B127" s="1"/>
      <c r="C127" s="1" t="s">
        <v>26</v>
      </c>
      <c r="D127" s="1"/>
      <c r="E127" s="29"/>
      <c r="F127" s="30"/>
      <c r="G127" s="30"/>
      <c r="H127" s="2"/>
      <c r="I127" s="2" t="s">
        <v>795</v>
      </c>
      <c r="J127" s="2"/>
      <c r="K127" s="2"/>
      <c r="M127" s="31"/>
      <c r="N127" s="31"/>
      <c r="O127" s="31"/>
      <c r="P127" s="32"/>
      <c r="Q127" s="32"/>
      <c r="R127" s="32"/>
      <c r="S127" s="32"/>
      <c r="T127" s="511" t="s">
        <v>591</v>
      </c>
      <c r="U127" s="31">
        <f t="shared" si="31"/>
        <v>0</v>
      </c>
    </row>
    <row r="128" spans="1:21" ht="15">
      <c r="A128" s="1"/>
      <c r="B128" s="1"/>
      <c r="C128" s="1"/>
      <c r="D128" s="1" t="s">
        <v>627</v>
      </c>
      <c r="E128" s="29"/>
      <c r="F128" s="36"/>
      <c r="G128" s="36"/>
      <c r="H128" s="2"/>
      <c r="I128" s="2"/>
      <c r="J128" s="2" t="s">
        <v>781</v>
      </c>
      <c r="K128" s="2"/>
      <c r="M128" s="31"/>
      <c r="N128" s="31"/>
      <c r="O128" s="31"/>
      <c r="P128" s="32"/>
      <c r="Q128" s="32"/>
      <c r="R128" s="32"/>
      <c r="S128" s="32"/>
      <c r="T128" s="511" t="s">
        <v>784</v>
      </c>
      <c r="U128" s="31">
        <f t="shared" si="31"/>
        <v>0</v>
      </c>
    </row>
    <row r="129" spans="1:21" ht="15">
      <c r="A129" s="34"/>
      <c r="B129" s="34"/>
      <c r="C129" s="34"/>
      <c r="D129" s="34"/>
      <c r="E129" s="53" t="s">
        <v>32</v>
      </c>
      <c r="F129" s="54"/>
      <c r="G129" s="54"/>
      <c r="H129" s="38"/>
      <c r="I129" s="38"/>
      <c r="J129" s="38"/>
      <c r="K129" s="2" t="s">
        <v>782</v>
      </c>
      <c r="M129" s="39">
        <v>0</v>
      </c>
      <c r="N129" s="256">
        <v>0</v>
      </c>
      <c r="O129" s="256">
        <v>0</v>
      </c>
      <c r="P129" s="32">
        <v>0</v>
      </c>
      <c r="Q129" s="32">
        <v>0</v>
      </c>
      <c r="R129" s="32">
        <v>0</v>
      </c>
      <c r="S129" s="32">
        <f>N129+O129</f>
        <v>0</v>
      </c>
      <c r="T129" s="512" t="s">
        <v>784</v>
      </c>
      <c r="U129" s="31">
        <f t="shared" si="31"/>
        <v>0</v>
      </c>
    </row>
    <row r="130" spans="1:21" ht="15.75">
      <c r="A130" s="55"/>
      <c r="B130" s="55"/>
      <c r="C130" s="55" t="s">
        <v>26</v>
      </c>
      <c r="D130" s="1"/>
      <c r="E130" s="52"/>
      <c r="F130" s="56"/>
      <c r="G130" s="56"/>
      <c r="H130" s="8"/>
      <c r="J130" s="8" t="s">
        <v>807</v>
      </c>
      <c r="K130" s="3"/>
      <c r="L130" s="3"/>
      <c r="M130" s="57">
        <f aca="true" t="shared" si="36" ref="M130:S130">SUM(M129)</f>
        <v>0</v>
      </c>
      <c r="N130" s="57">
        <f t="shared" si="36"/>
        <v>0</v>
      </c>
      <c r="O130" s="57">
        <f t="shared" si="36"/>
        <v>0</v>
      </c>
      <c r="P130" s="44">
        <f t="shared" si="36"/>
        <v>0</v>
      </c>
      <c r="Q130" s="44">
        <f t="shared" si="36"/>
        <v>0</v>
      </c>
      <c r="R130" s="44">
        <f t="shared" si="36"/>
        <v>0</v>
      </c>
      <c r="S130" s="45">
        <f t="shared" si="36"/>
        <v>0</v>
      </c>
      <c r="T130" s="515" t="s">
        <v>591</v>
      </c>
      <c r="U130" s="31">
        <f t="shared" si="31"/>
        <v>0</v>
      </c>
    </row>
    <row r="131" spans="1:21" s="46" customFormat="1" ht="15.75">
      <c r="A131" s="68" t="s">
        <v>661</v>
      </c>
      <c r="B131" s="66"/>
      <c r="C131" s="66"/>
      <c r="D131" s="69"/>
      <c r="E131" s="70"/>
      <c r="F131" s="71"/>
      <c r="G131" s="68" t="s">
        <v>663</v>
      </c>
      <c r="H131" s="3"/>
      <c r="I131" s="68"/>
      <c r="J131" s="68"/>
      <c r="K131" s="72"/>
      <c r="L131" s="72"/>
      <c r="M131" s="67">
        <f aca="true" t="shared" si="37" ref="M131:S131">SUM(M117,M120,M123,M126,M130)</f>
        <v>7853</v>
      </c>
      <c r="N131" s="67">
        <f t="shared" si="37"/>
        <v>7853</v>
      </c>
      <c r="O131" s="67">
        <f t="shared" si="37"/>
        <v>1286</v>
      </c>
      <c r="P131" s="565">
        <f t="shared" si="37"/>
        <v>0</v>
      </c>
      <c r="Q131" s="565">
        <f t="shared" si="37"/>
        <v>7634</v>
      </c>
      <c r="R131" s="565">
        <f t="shared" si="37"/>
        <v>1505</v>
      </c>
      <c r="S131" s="67">
        <f t="shared" si="37"/>
        <v>9139</v>
      </c>
      <c r="T131" s="516"/>
      <c r="U131" s="31">
        <f t="shared" si="31"/>
        <v>9139</v>
      </c>
    </row>
    <row r="132" spans="1:21" ht="15">
      <c r="A132" s="1" t="s">
        <v>527</v>
      </c>
      <c r="B132" s="1"/>
      <c r="C132" s="1"/>
      <c r="D132" s="1"/>
      <c r="E132" s="29"/>
      <c r="F132" s="30"/>
      <c r="G132" s="30" t="s">
        <v>519</v>
      </c>
      <c r="H132" s="2"/>
      <c r="I132" s="2"/>
      <c r="J132" s="2"/>
      <c r="K132" s="2"/>
      <c r="L132" s="2"/>
      <c r="M132" s="31"/>
      <c r="N132" s="31"/>
      <c r="O132" s="31"/>
      <c r="P132" s="32"/>
      <c r="Q132" s="32"/>
      <c r="R132" s="32"/>
      <c r="S132" s="32"/>
      <c r="T132" s="511"/>
      <c r="U132" s="31">
        <f t="shared" si="19"/>
        <v>0</v>
      </c>
    </row>
    <row r="133" spans="1:28" ht="15">
      <c r="A133" s="1"/>
      <c r="B133" s="1"/>
      <c r="C133" s="15" t="s">
        <v>19</v>
      </c>
      <c r="D133" s="1"/>
      <c r="E133" s="29"/>
      <c r="F133" s="30"/>
      <c r="G133" s="30"/>
      <c r="H133" s="2"/>
      <c r="I133" s="2" t="s">
        <v>747</v>
      </c>
      <c r="K133" s="2"/>
      <c r="M133" s="31"/>
      <c r="N133" s="31"/>
      <c r="O133" s="31"/>
      <c r="P133" s="32"/>
      <c r="Q133" s="32"/>
      <c r="R133" s="32"/>
      <c r="S133" s="32"/>
      <c r="T133" s="511" t="s">
        <v>664</v>
      </c>
      <c r="U133" s="31">
        <f t="shared" si="19"/>
        <v>0</v>
      </c>
      <c r="V133" s="2"/>
      <c r="W133" s="2"/>
      <c r="X133" s="2"/>
      <c r="Y133" s="2"/>
      <c r="Z133" s="2"/>
      <c r="AA133" s="2"/>
      <c r="AB133" s="2"/>
    </row>
    <row r="134" spans="1:21" ht="15">
      <c r="A134" s="1"/>
      <c r="B134" s="1"/>
      <c r="C134" s="1"/>
      <c r="D134" s="1" t="s">
        <v>652</v>
      </c>
      <c r="E134" s="29"/>
      <c r="F134" s="36"/>
      <c r="G134" s="30"/>
      <c r="H134" s="2"/>
      <c r="J134" s="2" t="s">
        <v>87</v>
      </c>
      <c r="M134" s="49">
        <v>0</v>
      </c>
      <c r="N134" s="49">
        <v>0</v>
      </c>
      <c r="O134" s="49">
        <v>0</v>
      </c>
      <c r="P134" s="32">
        <v>0</v>
      </c>
      <c r="Q134" s="32">
        <v>0</v>
      </c>
      <c r="R134" s="32">
        <v>0</v>
      </c>
      <c r="S134" s="32">
        <f>N134+O134</f>
        <v>0</v>
      </c>
      <c r="T134" s="514" t="s">
        <v>465</v>
      </c>
      <c r="U134" s="31">
        <f t="shared" si="19"/>
        <v>0</v>
      </c>
    </row>
    <row r="135" spans="1:21" s="46" customFormat="1" ht="15.75">
      <c r="A135" s="58"/>
      <c r="B135" s="58"/>
      <c r="C135" s="58" t="s">
        <v>19</v>
      </c>
      <c r="D135" s="59"/>
      <c r="E135" s="60"/>
      <c r="F135" s="61"/>
      <c r="G135" s="61"/>
      <c r="H135" s="62"/>
      <c r="I135" s="62" t="s">
        <v>760</v>
      </c>
      <c r="J135" s="3"/>
      <c r="K135" s="3"/>
      <c r="L135" s="3"/>
      <c r="M135" s="63">
        <f aca="true" t="shared" si="38" ref="M135:R135">SUM(M133:M134)</f>
        <v>0</v>
      </c>
      <c r="N135" s="63">
        <f t="shared" si="38"/>
        <v>0</v>
      </c>
      <c r="O135" s="63">
        <f t="shared" si="38"/>
        <v>0</v>
      </c>
      <c r="P135" s="63">
        <f t="shared" si="38"/>
        <v>0</v>
      </c>
      <c r="Q135" s="63">
        <f t="shared" si="38"/>
        <v>0</v>
      </c>
      <c r="R135" s="63">
        <f t="shared" si="38"/>
        <v>0</v>
      </c>
      <c r="S135" s="45">
        <f>SUM(S134)</f>
        <v>0</v>
      </c>
      <c r="T135" s="563" t="s">
        <v>664</v>
      </c>
      <c r="U135" s="31">
        <f t="shared" si="19"/>
        <v>0</v>
      </c>
    </row>
    <row r="136" spans="1:21" ht="15">
      <c r="A136" s="1"/>
      <c r="B136" s="1"/>
      <c r="C136" s="1" t="s">
        <v>21</v>
      </c>
      <c r="D136" s="1"/>
      <c r="E136" s="29"/>
      <c r="F136" s="30"/>
      <c r="G136" s="30"/>
      <c r="H136" s="2"/>
      <c r="I136" s="2" t="s">
        <v>754</v>
      </c>
      <c r="J136" s="2"/>
      <c r="K136" s="2"/>
      <c r="M136" s="31"/>
      <c r="N136" s="31"/>
      <c r="O136" s="31"/>
      <c r="P136" s="32"/>
      <c r="Q136" s="32"/>
      <c r="R136" s="32"/>
      <c r="S136" s="32"/>
      <c r="T136" s="511" t="s">
        <v>810</v>
      </c>
      <c r="U136" s="31">
        <f t="shared" si="19"/>
        <v>0</v>
      </c>
    </row>
    <row r="137" spans="1:21" ht="15">
      <c r="A137" s="34"/>
      <c r="B137" s="34"/>
      <c r="C137" s="34"/>
      <c r="D137" s="34" t="s">
        <v>652</v>
      </c>
      <c r="E137" s="35"/>
      <c r="F137" s="37"/>
      <c r="G137" s="37"/>
      <c r="H137" s="38"/>
      <c r="I137" s="38"/>
      <c r="J137" s="64" t="s">
        <v>88</v>
      </c>
      <c r="K137" s="2"/>
      <c r="M137" s="39">
        <v>0</v>
      </c>
      <c r="N137" s="31">
        <v>0</v>
      </c>
      <c r="O137" s="31">
        <v>0</v>
      </c>
      <c r="P137" s="32">
        <v>0</v>
      </c>
      <c r="Q137" s="32">
        <v>0</v>
      </c>
      <c r="R137" s="32">
        <v>0</v>
      </c>
      <c r="S137" s="32">
        <f>N137+O137</f>
        <v>0</v>
      </c>
      <c r="T137" s="512" t="s">
        <v>588</v>
      </c>
      <c r="U137" s="31">
        <f t="shared" si="19"/>
        <v>0</v>
      </c>
    </row>
    <row r="138" spans="1:21" s="46" customFormat="1" ht="15.75">
      <c r="A138" s="40"/>
      <c r="B138" s="40"/>
      <c r="C138" s="40" t="s">
        <v>21</v>
      </c>
      <c r="D138" s="41"/>
      <c r="E138" s="42"/>
      <c r="F138" s="50"/>
      <c r="G138" s="50"/>
      <c r="H138" s="51"/>
      <c r="I138" s="3" t="s">
        <v>806</v>
      </c>
      <c r="J138" s="51"/>
      <c r="K138" s="51"/>
      <c r="L138" s="3"/>
      <c r="M138" s="44">
        <f aca="true" t="shared" si="39" ref="M138:S138">SUM(M137)</f>
        <v>0</v>
      </c>
      <c r="N138" s="44">
        <f t="shared" si="39"/>
        <v>0</v>
      </c>
      <c r="O138" s="44">
        <f t="shared" si="39"/>
        <v>0</v>
      </c>
      <c r="P138" s="44">
        <f t="shared" si="39"/>
        <v>0</v>
      </c>
      <c r="Q138" s="44">
        <f t="shared" si="39"/>
        <v>0</v>
      </c>
      <c r="R138" s="44">
        <f t="shared" si="39"/>
        <v>0</v>
      </c>
      <c r="S138" s="45">
        <f t="shared" si="39"/>
        <v>0</v>
      </c>
      <c r="T138" s="513" t="s">
        <v>810</v>
      </c>
      <c r="U138" s="31">
        <f t="shared" si="19"/>
        <v>0</v>
      </c>
    </row>
    <row r="139" spans="3:21" ht="15">
      <c r="C139" s="65" t="s">
        <v>23</v>
      </c>
      <c r="D139" s="1"/>
      <c r="E139" s="29"/>
      <c r="F139" s="30"/>
      <c r="G139" s="30"/>
      <c r="H139" s="2"/>
      <c r="I139" s="2" t="s">
        <v>626</v>
      </c>
      <c r="J139" s="2"/>
      <c r="K139" s="2"/>
      <c r="P139" s="32"/>
      <c r="Q139" s="32"/>
      <c r="R139" s="32"/>
      <c r="S139" s="32"/>
      <c r="U139" s="31">
        <f t="shared" si="19"/>
        <v>0</v>
      </c>
    </row>
    <row r="140" spans="4:21" ht="15.75">
      <c r="D140" s="1" t="s">
        <v>624</v>
      </c>
      <c r="E140" s="52"/>
      <c r="F140" s="30"/>
      <c r="G140" s="30"/>
      <c r="H140" s="2"/>
      <c r="I140" s="2"/>
      <c r="J140" s="2" t="s">
        <v>767</v>
      </c>
      <c r="M140" s="49">
        <v>0</v>
      </c>
      <c r="N140" s="49">
        <v>0</v>
      </c>
      <c r="O140" s="49">
        <v>13</v>
      </c>
      <c r="P140" s="32">
        <v>0</v>
      </c>
      <c r="Q140" s="32">
        <v>13</v>
      </c>
      <c r="R140" s="32">
        <v>0</v>
      </c>
      <c r="S140" s="32">
        <f>N140+O140</f>
        <v>13</v>
      </c>
      <c r="T140" s="514" t="s">
        <v>462</v>
      </c>
      <c r="U140" s="31">
        <f t="shared" si="19"/>
        <v>13</v>
      </c>
    </row>
    <row r="141" spans="1:21" s="46" customFormat="1" ht="15.75">
      <c r="A141" s="66"/>
      <c r="B141" s="66"/>
      <c r="C141" s="66" t="s">
        <v>23</v>
      </c>
      <c r="D141" s="41"/>
      <c r="E141" s="42"/>
      <c r="F141" s="50"/>
      <c r="G141" s="50"/>
      <c r="H141" s="51"/>
      <c r="I141" s="3" t="s">
        <v>639</v>
      </c>
      <c r="J141" s="51"/>
      <c r="K141" s="51"/>
      <c r="L141" s="3"/>
      <c r="M141" s="67">
        <f aca="true" t="shared" si="40" ref="M141:S141">SUM(M140)</f>
        <v>0</v>
      </c>
      <c r="N141" s="67">
        <f t="shared" si="40"/>
        <v>0</v>
      </c>
      <c r="O141" s="67">
        <f t="shared" si="40"/>
        <v>13</v>
      </c>
      <c r="P141" s="67">
        <f t="shared" si="40"/>
        <v>0</v>
      </c>
      <c r="Q141" s="67">
        <f t="shared" si="40"/>
        <v>13</v>
      </c>
      <c r="R141" s="67">
        <f t="shared" si="40"/>
        <v>0</v>
      </c>
      <c r="S141" s="45">
        <f t="shared" si="40"/>
        <v>13</v>
      </c>
      <c r="T141" s="516" t="s">
        <v>462</v>
      </c>
      <c r="U141" s="31">
        <f t="shared" si="19"/>
        <v>13</v>
      </c>
    </row>
    <row r="142" spans="1:21" ht="15">
      <c r="A142" s="1"/>
      <c r="B142" s="1"/>
      <c r="C142" s="1" t="s">
        <v>25</v>
      </c>
      <c r="D142" s="1"/>
      <c r="E142" s="29"/>
      <c r="F142" s="30"/>
      <c r="G142" s="30"/>
      <c r="H142" s="2"/>
      <c r="I142" s="2" t="s">
        <v>776</v>
      </c>
      <c r="J142" s="2"/>
      <c r="K142" s="2"/>
      <c r="M142" s="31"/>
      <c r="N142" s="31"/>
      <c r="O142" s="31"/>
      <c r="P142" s="32"/>
      <c r="Q142" s="32"/>
      <c r="R142" s="32"/>
      <c r="S142" s="32"/>
      <c r="T142" s="511" t="s">
        <v>654</v>
      </c>
      <c r="U142" s="31">
        <f t="shared" si="19"/>
        <v>0</v>
      </c>
    </row>
    <row r="143" spans="1:21" ht="15">
      <c r="A143" s="1"/>
      <c r="B143" s="1"/>
      <c r="C143" s="1"/>
      <c r="D143" s="1" t="s">
        <v>627</v>
      </c>
      <c r="E143" s="29"/>
      <c r="F143" s="30"/>
      <c r="G143" s="30"/>
      <c r="H143" s="2"/>
      <c r="I143" s="2"/>
      <c r="J143" s="2" t="s">
        <v>777</v>
      </c>
      <c r="K143" s="2"/>
      <c r="M143" s="31">
        <v>0</v>
      </c>
      <c r="N143" s="31">
        <v>0</v>
      </c>
      <c r="O143" s="31">
        <v>0</v>
      </c>
      <c r="P143" s="32">
        <v>0</v>
      </c>
      <c r="Q143" s="32">
        <v>0</v>
      </c>
      <c r="R143" s="32">
        <v>0</v>
      </c>
      <c r="S143" s="32">
        <f>N143+O143</f>
        <v>0</v>
      </c>
      <c r="T143" s="511" t="s">
        <v>778</v>
      </c>
      <c r="U143" s="31">
        <f t="shared" si="19"/>
        <v>0</v>
      </c>
    </row>
    <row r="144" spans="1:21" ht="15.75">
      <c r="A144" s="40"/>
      <c r="B144" s="40"/>
      <c r="C144" s="40" t="s">
        <v>25</v>
      </c>
      <c r="D144" s="41"/>
      <c r="E144" s="42"/>
      <c r="F144" s="43"/>
      <c r="G144" s="43"/>
      <c r="H144" s="3"/>
      <c r="I144" s="3" t="s">
        <v>779</v>
      </c>
      <c r="J144" s="3"/>
      <c r="K144" s="3"/>
      <c r="L144" s="51"/>
      <c r="M144" s="44">
        <f>SUM(M143:M143)</f>
        <v>0</v>
      </c>
      <c r="N144" s="44">
        <f>SUM(N143:N143)</f>
        <v>0</v>
      </c>
      <c r="O144" s="44"/>
      <c r="P144" s="44">
        <f>SUM(P143:P143)</f>
        <v>0</v>
      </c>
      <c r="Q144" s="44">
        <f>SUM(Q143:Q143)</f>
        <v>0</v>
      </c>
      <c r="R144" s="44">
        <f>SUM(R143:R143)</f>
        <v>0</v>
      </c>
      <c r="S144" s="44">
        <f>SUM(S143:S143)</f>
        <v>0</v>
      </c>
      <c r="T144" s="513" t="s">
        <v>654</v>
      </c>
      <c r="U144" s="31">
        <f t="shared" si="19"/>
        <v>0</v>
      </c>
    </row>
    <row r="145" spans="1:21" ht="15">
      <c r="A145" s="1"/>
      <c r="B145" s="1"/>
      <c r="C145" s="1" t="s">
        <v>26</v>
      </c>
      <c r="D145" s="1"/>
      <c r="E145" s="29"/>
      <c r="F145" s="30"/>
      <c r="G145" s="30"/>
      <c r="H145" s="2"/>
      <c r="I145" s="2" t="s">
        <v>795</v>
      </c>
      <c r="J145" s="2"/>
      <c r="K145" s="2"/>
      <c r="M145" s="31"/>
      <c r="N145" s="31"/>
      <c r="O145" s="31"/>
      <c r="P145" s="32"/>
      <c r="Q145" s="32"/>
      <c r="R145" s="32"/>
      <c r="S145" s="32"/>
      <c r="T145" s="511" t="s">
        <v>591</v>
      </c>
      <c r="U145" s="31">
        <f t="shared" si="19"/>
        <v>0</v>
      </c>
    </row>
    <row r="146" spans="1:21" ht="15">
      <c r="A146" s="1"/>
      <c r="B146" s="1"/>
      <c r="C146" s="1"/>
      <c r="D146" s="1" t="s">
        <v>627</v>
      </c>
      <c r="E146" s="29"/>
      <c r="F146" s="36"/>
      <c r="G146" s="36"/>
      <c r="H146" s="2"/>
      <c r="I146" s="2"/>
      <c r="J146" s="2" t="s">
        <v>781</v>
      </c>
      <c r="K146" s="2"/>
      <c r="M146" s="31"/>
      <c r="N146" s="31"/>
      <c r="O146" s="31"/>
      <c r="P146" s="32"/>
      <c r="Q146" s="32"/>
      <c r="R146" s="32"/>
      <c r="S146" s="32"/>
      <c r="T146" s="511" t="s">
        <v>784</v>
      </c>
      <c r="U146" s="31">
        <f t="shared" si="19"/>
        <v>0</v>
      </c>
    </row>
    <row r="147" spans="1:21" ht="15">
      <c r="A147" s="34"/>
      <c r="B147" s="34"/>
      <c r="C147" s="34"/>
      <c r="D147" s="34"/>
      <c r="E147" s="53" t="s">
        <v>32</v>
      </c>
      <c r="F147" s="54"/>
      <c r="G147" s="54"/>
      <c r="H147" s="38"/>
      <c r="I147" s="38"/>
      <c r="J147" s="38"/>
      <c r="K147" s="2" t="s">
        <v>782</v>
      </c>
      <c r="M147" s="39">
        <v>0</v>
      </c>
      <c r="N147" s="256">
        <v>0</v>
      </c>
      <c r="O147" s="256">
        <v>0</v>
      </c>
      <c r="P147" s="32">
        <v>0</v>
      </c>
      <c r="Q147" s="32">
        <v>0</v>
      </c>
      <c r="R147" s="32">
        <v>0</v>
      </c>
      <c r="S147" s="32">
        <f>N147+O147</f>
        <v>0</v>
      </c>
      <c r="T147" s="512" t="s">
        <v>784</v>
      </c>
      <c r="U147" s="31">
        <f t="shared" si="19"/>
        <v>0</v>
      </c>
    </row>
    <row r="148" spans="1:21" ht="15.75">
      <c r="A148" s="55"/>
      <c r="B148" s="55"/>
      <c r="C148" s="55" t="s">
        <v>26</v>
      </c>
      <c r="D148" s="1"/>
      <c r="E148" s="52"/>
      <c r="F148" s="56"/>
      <c r="G148" s="56"/>
      <c r="H148" s="8"/>
      <c r="J148" s="8" t="s">
        <v>807</v>
      </c>
      <c r="K148" s="3"/>
      <c r="L148" s="3"/>
      <c r="M148" s="57">
        <f aca="true" t="shared" si="41" ref="M148:S148">SUM(M147)</f>
        <v>0</v>
      </c>
      <c r="N148" s="57">
        <f t="shared" si="41"/>
        <v>0</v>
      </c>
      <c r="O148" s="57">
        <f t="shared" si="41"/>
        <v>0</v>
      </c>
      <c r="P148" s="44">
        <f t="shared" si="41"/>
        <v>0</v>
      </c>
      <c r="Q148" s="44">
        <f t="shared" si="41"/>
        <v>0</v>
      </c>
      <c r="R148" s="44">
        <f t="shared" si="41"/>
        <v>0</v>
      </c>
      <c r="S148" s="45">
        <f t="shared" si="41"/>
        <v>0</v>
      </c>
      <c r="T148" s="515" t="s">
        <v>591</v>
      </c>
      <c r="U148" s="31">
        <f t="shared" si="19"/>
        <v>0</v>
      </c>
    </row>
    <row r="149" spans="1:21" s="46" customFormat="1" ht="15.75">
      <c r="A149" s="68" t="s">
        <v>527</v>
      </c>
      <c r="B149" s="66"/>
      <c r="C149" s="66"/>
      <c r="D149" s="69"/>
      <c r="E149" s="70"/>
      <c r="F149" s="71"/>
      <c r="G149" s="68" t="s">
        <v>132</v>
      </c>
      <c r="H149" s="3"/>
      <c r="I149" s="68"/>
      <c r="J149" s="68"/>
      <c r="K149" s="72"/>
      <c r="L149" s="72"/>
      <c r="M149" s="67">
        <f aca="true" t="shared" si="42" ref="M149:S149">SUM(M135,M138,M141,M144,M148)</f>
        <v>0</v>
      </c>
      <c r="N149" s="67">
        <f t="shared" si="42"/>
        <v>0</v>
      </c>
      <c r="O149" s="67">
        <f t="shared" si="42"/>
        <v>13</v>
      </c>
      <c r="P149" s="565">
        <f t="shared" si="42"/>
        <v>0</v>
      </c>
      <c r="Q149" s="565">
        <f t="shared" si="42"/>
        <v>13</v>
      </c>
      <c r="R149" s="565">
        <f t="shared" si="42"/>
        <v>0</v>
      </c>
      <c r="S149" s="67">
        <f t="shared" si="42"/>
        <v>13</v>
      </c>
      <c r="T149" s="516"/>
      <c r="U149" s="31">
        <f t="shared" si="19"/>
        <v>13</v>
      </c>
    </row>
    <row r="150" spans="2:21" s="164" customFormat="1" ht="15.75">
      <c r="B150" s="165"/>
      <c r="D150" s="165"/>
      <c r="E150" s="166"/>
      <c r="F150" s="167"/>
      <c r="G150" s="167"/>
      <c r="H150" s="168"/>
      <c r="J150" s="168"/>
      <c r="K150" s="165" t="s">
        <v>42</v>
      </c>
      <c r="M150" s="169"/>
      <c r="N150" s="169"/>
      <c r="O150" s="169"/>
      <c r="P150" s="32"/>
      <c r="Q150" s="32"/>
      <c r="R150" s="32"/>
      <c r="S150" s="32"/>
      <c r="T150" s="567"/>
      <c r="U150" s="31">
        <f t="shared" si="19"/>
        <v>0</v>
      </c>
    </row>
    <row r="151" spans="1:21" s="164" customFormat="1" ht="15.75">
      <c r="A151" s="170"/>
      <c r="B151" s="170"/>
      <c r="C151" s="170" t="s">
        <v>19</v>
      </c>
      <c r="D151" s="170"/>
      <c r="E151" s="166"/>
      <c r="F151" s="171"/>
      <c r="G151" s="171"/>
      <c r="H151" s="172"/>
      <c r="I151" s="2" t="s">
        <v>747</v>
      </c>
      <c r="K151" s="172"/>
      <c r="L151" s="172"/>
      <c r="P151" s="32"/>
      <c r="Q151" s="32"/>
      <c r="R151" s="32"/>
      <c r="S151" s="32"/>
      <c r="T151" s="568" t="s">
        <v>664</v>
      </c>
      <c r="U151" s="31">
        <f t="shared" si="19"/>
        <v>0</v>
      </c>
    </row>
    <row r="152" spans="1:28" ht="15">
      <c r="A152" s="1"/>
      <c r="B152" s="1"/>
      <c r="C152" s="15"/>
      <c r="D152" s="1" t="s">
        <v>624</v>
      </c>
      <c r="E152" s="36"/>
      <c r="F152" s="33"/>
      <c r="G152" s="30"/>
      <c r="H152" s="2"/>
      <c r="J152" s="33" t="s">
        <v>748</v>
      </c>
      <c r="K152" s="2"/>
      <c r="L152" s="2"/>
      <c r="M152" s="32">
        <f aca="true" t="shared" si="43" ref="M152:S152">SUM(M26)</f>
        <v>606900</v>
      </c>
      <c r="N152" s="32">
        <f t="shared" si="43"/>
        <v>615739</v>
      </c>
      <c r="O152" s="32">
        <f t="shared" si="43"/>
        <v>15216</v>
      </c>
      <c r="P152" s="32">
        <f t="shared" si="43"/>
        <v>0</v>
      </c>
      <c r="Q152" s="32">
        <f t="shared" si="43"/>
        <v>630955</v>
      </c>
      <c r="R152" s="32">
        <f t="shared" si="43"/>
        <v>0</v>
      </c>
      <c r="S152" s="32">
        <f t="shared" si="43"/>
        <v>630955</v>
      </c>
      <c r="T152" s="511" t="s">
        <v>804</v>
      </c>
      <c r="U152" s="31">
        <f t="shared" si="19"/>
        <v>630955</v>
      </c>
      <c r="V152" s="2"/>
      <c r="W152" s="2"/>
      <c r="X152" s="2"/>
      <c r="Y152" s="2"/>
      <c r="Z152" s="2"/>
      <c r="AA152" s="2"/>
      <c r="AB152" s="2"/>
    </row>
    <row r="153" spans="1:28" ht="15">
      <c r="A153" s="1"/>
      <c r="B153" s="1"/>
      <c r="C153" s="15"/>
      <c r="D153" s="1" t="s">
        <v>627</v>
      </c>
      <c r="E153" s="36"/>
      <c r="F153" s="33"/>
      <c r="G153" s="30"/>
      <c r="H153" s="2"/>
      <c r="J153" s="2" t="s">
        <v>549</v>
      </c>
      <c r="K153" s="2"/>
      <c r="L153" s="2"/>
      <c r="M153" s="32">
        <f aca="true" t="shared" si="44" ref="M153:S153">M27</f>
        <v>0</v>
      </c>
      <c r="N153" s="32">
        <f t="shared" si="44"/>
        <v>0</v>
      </c>
      <c r="O153" s="32">
        <f t="shared" si="44"/>
        <v>0</v>
      </c>
      <c r="P153" s="32">
        <f t="shared" si="44"/>
        <v>0</v>
      </c>
      <c r="Q153" s="32">
        <f t="shared" si="44"/>
        <v>0</v>
      </c>
      <c r="R153" s="32">
        <f t="shared" si="44"/>
        <v>0</v>
      </c>
      <c r="S153" s="32">
        <f t="shared" si="44"/>
        <v>0</v>
      </c>
      <c r="T153" s="511" t="s">
        <v>548</v>
      </c>
      <c r="U153" s="31">
        <f t="shared" si="19"/>
        <v>0</v>
      </c>
      <c r="V153" s="2"/>
      <c r="W153" s="2"/>
      <c r="X153" s="2"/>
      <c r="Y153" s="2"/>
      <c r="Z153" s="2"/>
      <c r="AA153" s="2"/>
      <c r="AB153" s="2"/>
    </row>
    <row r="154" spans="1:21" ht="15">
      <c r="A154" s="1"/>
      <c r="B154" s="1"/>
      <c r="C154" s="1"/>
      <c r="D154" s="65" t="s">
        <v>652</v>
      </c>
      <c r="E154" s="36"/>
      <c r="F154" s="33"/>
      <c r="G154" s="36"/>
      <c r="H154" s="2"/>
      <c r="I154" s="2"/>
      <c r="J154" s="2" t="s">
        <v>87</v>
      </c>
      <c r="K154" s="2"/>
      <c r="M154" s="31">
        <f>SUM(M28,M76,M98,M134+M116)</f>
        <v>47337</v>
      </c>
      <c r="N154" s="31">
        <f>SUM(N28,N76,N98,N134+N116)</f>
        <v>47337</v>
      </c>
      <c r="O154" s="31">
        <f>SUM(O28,O76,O98,O134+O116)</f>
        <v>285854</v>
      </c>
      <c r="P154" s="31">
        <f>SUM(P28,P76,P98,P134)</f>
        <v>0</v>
      </c>
      <c r="Q154" s="31">
        <f>SUM(Q28,Q76,Q98,Q134,Q116)</f>
        <v>333191</v>
      </c>
      <c r="R154" s="31">
        <f>SUM(R28,R76,R98,R134)</f>
        <v>0</v>
      </c>
      <c r="S154" s="31">
        <f>SUM(S28,S76,S98,S134+S116)</f>
        <v>333191</v>
      </c>
      <c r="T154" s="514" t="s">
        <v>465</v>
      </c>
      <c r="U154" s="31">
        <f t="shared" si="19"/>
        <v>333191</v>
      </c>
    </row>
    <row r="155" spans="1:21" s="164" customFormat="1" ht="15.75">
      <c r="A155" s="173"/>
      <c r="B155" s="173"/>
      <c r="C155" s="173" t="s">
        <v>19</v>
      </c>
      <c r="D155" s="173"/>
      <c r="E155" s="174"/>
      <c r="F155" s="175"/>
      <c r="G155" s="175"/>
      <c r="H155" s="176"/>
      <c r="I155" s="3" t="s">
        <v>43</v>
      </c>
      <c r="J155" s="176"/>
      <c r="K155" s="176"/>
      <c r="L155" s="176"/>
      <c r="M155" s="45">
        <f aca="true" t="shared" si="45" ref="M155:S155">SUM(M152:M154)</f>
        <v>654237</v>
      </c>
      <c r="N155" s="45">
        <f t="shared" si="45"/>
        <v>663076</v>
      </c>
      <c r="O155" s="45">
        <f t="shared" si="45"/>
        <v>301070</v>
      </c>
      <c r="P155" s="45">
        <f t="shared" si="45"/>
        <v>0</v>
      </c>
      <c r="Q155" s="45">
        <f t="shared" si="45"/>
        <v>964146</v>
      </c>
      <c r="R155" s="45">
        <f t="shared" si="45"/>
        <v>0</v>
      </c>
      <c r="S155" s="45">
        <f t="shared" si="45"/>
        <v>964146</v>
      </c>
      <c r="T155" s="569" t="s">
        <v>664</v>
      </c>
      <c r="U155" s="31">
        <f t="shared" si="19"/>
        <v>964146</v>
      </c>
    </row>
    <row r="156" spans="1:21" s="164" customFormat="1" ht="15.75">
      <c r="A156" s="170"/>
      <c r="B156" s="170"/>
      <c r="C156" s="170" t="s">
        <v>21</v>
      </c>
      <c r="D156" s="170"/>
      <c r="E156" s="166"/>
      <c r="F156" s="171"/>
      <c r="G156" s="171"/>
      <c r="H156" s="172"/>
      <c r="I156" s="2" t="s">
        <v>754</v>
      </c>
      <c r="K156" s="172"/>
      <c r="L156" s="172"/>
      <c r="P156" s="32"/>
      <c r="Q156" s="32"/>
      <c r="R156" s="32"/>
      <c r="S156" s="32"/>
      <c r="T156" s="568" t="s">
        <v>810</v>
      </c>
      <c r="U156" s="31">
        <f t="shared" si="19"/>
        <v>0</v>
      </c>
    </row>
    <row r="157" spans="1:21" ht="15">
      <c r="A157" s="1"/>
      <c r="B157" s="1"/>
      <c r="C157" s="1"/>
      <c r="D157" s="1" t="s">
        <v>624</v>
      </c>
      <c r="E157" s="29"/>
      <c r="F157" s="36"/>
      <c r="G157" s="36"/>
      <c r="H157" s="2"/>
      <c r="I157" s="2"/>
      <c r="J157" s="2" t="s">
        <v>479</v>
      </c>
      <c r="K157" s="2"/>
      <c r="L157" s="2"/>
      <c r="M157" s="31">
        <f aca="true" t="shared" si="46" ref="M157:O158">M31</f>
        <v>0</v>
      </c>
      <c r="N157" s="31">
        <f t="shared" si="46"/>
        <v>9</v>
      </c>
      <c r="O157" s="31">
        <f t="shared" si="46"/>
        <v>0</v>
      </c>
      <c r="P157" s="32">
        <f aca="true" t="shared" si="47" ref="P157:R158">P31</f>
        <v>0</v>
      </c>
      <c r="Q157" s="32">
        <f t="shared" si="47"/>
        <v>9</v>
      </c>
      <c r="R157" s="32">
        <f t="shared" si="47"/>
        <v>0</v>
      </c>
      <c r="S157" s="31">
        <f>S31</f>
        <v>9</v>
      </c>
      <c r="T157" s="511" t="s">
        <v>98</v>
      </c>
      <c r="U157" s="31">
        <f t="shared" si="19"/>
        <v>9</v>
      </c>
    </row>
    <row r="158" spans="1:21" ht="15">
      <c r="A158" s="1"/>
      <c r="B158" s="1"/>
      <c r="C158" s="1"/>
      <c r="D158" s="1" t="s">
        <v>627</v>
      </c>
      <c r="E158" s="29"/>
      <c r="F158" s="36"/>
      <c r="G158" s="36"/>
      <c r="H158" s="2"/>
      <c r="I158" s="2"/>
      <c r="J158" s="2" t="s">
        <v>125</v>
      </c>
      <c r="K158" s="2"/>
      <c r="L158" s="2"/>
      <c r="M158" s="31">
        <f t="shared" si="46"/>
        <v>91346</v>
      </c>
      <c r="N158" s="31">
        <f t="shared" si="46"/>
        <v>91346</v>
      </c>
      <c r="O158" s="31">
        <f t="shared" si="46"/>
        <v>0</v>
      </c>
      <c r="P158" s="31">
        <f t="shared" si="47"/>
        <v>0</v>
      </c>
      <c r="Q158" s="31">
        <f t="shared" si="47"/>
        <v>0</v>
      </c>
      <c r="R158" s="31">
        <f t="shared" si="47"/>
        <v>91346</v>
      </c>
      <c r="S158" s="31">
        <f>S32</f>
        <v>91346</v>
      </c>
      <c r="T158" s="511" t="s">
        <v>126</v>
      </c>
      <c r="U158" s="31"/>
    </row>
    <row r="159" spans="1:21" ht="15">
      <c r="A159" s="1"/>
      <c r="B159" s="1"/>
      <c r="C159" s="1"/>
      <c r="D159" s="1" t="s">
        <v>652</v>
      </c>
      <c r="E159" s="29"/>
      <c r="F159" s="36"/>
      <c r="G159" s="36"/>
      <c r="H159" s="2"/>
      <c r="I159" s="2"/>
      <c r="J159" s="14" t="s">
        <v>88</v>
      </c>
      <c r="L159" s="2"/>
      <c r="M159" s="32">
        <f>SUM(M33,M79,M101,M137+M119)</f>
        <v>0</v>
      </c>
      <c r="N159" s="32">
        <f>SUM(N33,N79,N101,N137+N119)</f>
        <v>14055</v>
      </c>
      <c r="O159" s="32">
        <f>SUM(O33,O79,O101,O137+O119)</f>
        <v>0</v>
      </c>
      <c r="P159" s="32">
        <f>SUM(P33,P79,P101,P137)</f>
        <v>0</v>
      </c>
      <c r="Q159" s="32">
        <f>SUM(Q33,Q79,Q101,Q137)</f>
        <v>0</v>
      </c>
      <c r="R159" s="32">
        <f>SUM(R33,R79,R101,R137)</f>
        <v>14055</v>
      </c>
      <c r="S159" s="32">
        <f>SUM(S33,S79,S101,S137+S119)</f>
        <v>14055</v>
      </c>
      <c r="T159" s="511" t="s">
        <v>588</v>
      </c>
      <c r="U159" s="31">
        <f t="shared" si="19"/>
        <v>14055</v>
      </c>
    </row>
    <row r="160" spans="1:21" s="164" customFormat="1" ht="15.75">
      <c r="A160" s="173"/>
      <c r="B160" s="173"/>
      <c r="C160" s="173" t="s">
        <v>21</v>
      </c>
      <c r="D160" s="173"/>
      <c r="E160" s="174"/>
      <c r="F160" s="175"/>
      <c r="G160" s="175"/>
      <c r="H160" s="176"/>
      <c r="I160" s="3" t="s">
        <v>44</v>
      </c>
      <c r="J160" s="176"/>
      <c r="K160" s="176"/>
      <c r="L160" s="176"/>
      <c r="M160" s="45">
        <f aca="true" t="shared" si="48" ref="M160:S160">SUM(M157:M159)</f>
        <v>91346</v>
      </c>
      <c r="N160" s="45">
        <f t="shared" si="48"/>
        <v>105410</v>
      </c>
      <c r="O160" s="45">
        <f t="shared" si="48"/>
        <v>0</v>
      </c>
      <c r="P160" s="45">
        <f t="shared" si="48"/>
        <v>0</v>
      </c>
      <c r="Q160" s="45">
        <f t="shared" si="48"/>
        <v>9</v>
      </c>
      <c r="R160" s="45">
        <f t="shared" si="48"/>
        <v>105401</v>
      </c>
      <c r="S160" s="45">
        <f t="shared" si="48"/>
        <v>105410</v>
      </c>
      <c r="T160" s="569" t="s">
        <v>810</v>
      </c>
      <c r="U160" s="31">
        <f t="shared" si="19"/>
        <v>105410</v>
      </c>
    </row>
    <row r="161" spans="1:21" s="164" customFormat="1" ht="15.75">
      <c r="A161" s="15"/>
      <c r="B161" s="15"/>
      <c r="C161" s="15" t="s">
        <v>22</v>
      </c>
      <c r="D161" s="15"/>
      <c r="E161" s="177"/>
      <c r="F161" s="178"/>
      <c r="G161" s="178"/>
      <c r="H161" s="14"/>
      <c r="I161" s="2" t="s">
        <v>762</v>
      </c>
      <c r="K161" s="14"/>
      <c r="L161" s="14"/>
      <c r="M161" s="47"/>
      <c r="N161" s="47"/>
      <c r="O161" s="47"/>
      <c r="P161" s="47"/>
      <c r="Q161" s="47"/>
      <c r="R161" s="47"/>
      <c r="S161" s="47"/>
      <c r="T161" s="570" t="s">
        <v>631</v>
      </c>
      <c r="U161" s="31">
        <f t="shared" si="19"/>
        <v>0</v>
      </c>
    </row>
    <row r="162" spans="1:21" ht="15">
      <c r="A162" s="1"/>
      <c r="B162" s="1"/>
      <c r="C162" s="1"/>
      <c r="D162" s="1" t="s">
        <v>624</v>
      </c>
      <c r="E162" s="29"/>
      <c r="F162" s="36"/>
      <c r="G162" s="36"/>
      <c r="H162" s="2"/>
      <c r="I162" s="2"/>
      <c r="J162" s="2" t="s">
        <v>764</v>
      </c>
      <c r="L162" s="2"/>
      <c r="M162" s="31">
        <f aca="true" t="shared" si="49" ref="M162:S162">SUM(M38)</f>
        <v>130000</v>
      </c>
      <c r="N162" s="31">
        <f t="shared" si="49"/>
        <v>130000</v>
      </c>
      <c r="O162" s="31">
        <f t="shared" si="49"/>
        <v>0</v>
      </c>
      <c r="P162" s="31">
        <f t="shared" si="49"/>
        <v>0</v>
      </c>
      <c r="Q162" s="31">
        <f t="shared" si="49"/>
        <v>130000</v>
      </c>
      <c r="R162" s="31">
        <f t="shared" si="49"/>
        <v>0</v>
      </c>
      <c r="S162" s="31">
        <f t="shared" si="49"/>
        <v>130000</v>
      </c>
      <c r="T162" s="511" t="s">
        <v>629</v>
      </c>
      <c r="U162" s="31">
        <f t="shared" si="19"/>
        <v>130000</v>
      </c>
    </row>
    <row r="163" spans="1:21" ht="15">
      <c r="A163" s="1"/>
      <c r="B163" s="1"/>
      <c r="C163" s="1"/>
      <c r="D163" s="1" t="s">
        <v>627</v>
      </c>
      <c r="E163" s="29"/>
      <c r="F163" s="36"/>
      <c r="G163" s="36"/>
      <c r="H163" s="2"/>
      <c r="I163" s="2"/>
      <c r="J163" s="2" t="s">
        <v>763</v>
      </c>
      <c r="L163" s="2"/>
      <c r="M163" s="31">
        <f aca="true" t="shared" si="50" ref="M163:S163">SUM(M44)</f>
        <v>626000</v>
      </c>
      <c r="N163" s="31">
        <f t="shared" si="50"/>
        <v>626000</v>
      </c>
      <c r="O163" s="31">
        <f t="shared" si="50"/>
        <v>0</v>
      </c>
      <c r="P163" s="31">
        <f t="shared" si="50"/>
        <v>0</v>
      </c>
      <c r="Q163" s="31">
        <f t="shared" si="50"/>
        <v>626000</v>
      </c>
      <c r="R163" s="31">
        <f t="shared" si="50"/>
        <v>0</v>
      </c>
      <c r="S163" s="31">
        <f t="shared" si="50"/>
        <v>626000</v>
      </c>
      <c r="T163" s="511" t="s">
        <v>811</v>
      </c>
      <c r="U163" s="31">
        <f t="shared" si="19"/>
        <v>626000</v>
      </c>
    </row>
    <row r="164" spans="1:21" ht="15">
      <c r="A164" s="1"/>
      <c r="B164" s="1"/>
      <c r="C164" s="1"/>
      <c r="D164" s="1" t="s">
        <v>652</v>
      </c>
      <c r="E164" s="29"/>
      <c r="F164" s="36"/>
      <c r="G164" s="36"/>
      <c r="H164" s="2"/>
      <c r="I164" s="2"/>
      <c r="J164" s="2" t="s">
        <v>765</v>
      </c>
      <c r="L164" s="2"/>
      <c r="M164" s="31">
        <f aca="true" t="shared" si="51" ref="M164:S164">SUM(M49,M83)</f>
        <v>3100</v>
      </c>
      <c r="N164" s="31">
        <f t="shared" si="51"/>
        <v>3100</v>
      </c>
      <c r="O164" s="31">
        <f t="shared" si="51"/>
        <v>84</v>
      </c>
      <c r="P164" s="31">
        <f t="shared" si="51"/>
        <v>0</v>
      </c>
      <c r="Q164" s="31">
        <f t="shared" si="51"/>
        <v>3184</v>
      </c>
      <c r="R164" s="31">
        <f t="shared" si="51"/>
        <v>0</v>
      </c>
      <c r="S164" s="31">
        <f t="shared" si="51"/>
        <v>3184</v>
      </c>
      <c r="T164" s="511" t="s">
        <v>635</v>
      </c>
      <c r="U164" s="31">
        <f t="shared" si="19"/>
        <v>3184</v>
      </c>
    </row>
    <row r="165" spans="1:21" s="164" customFormat="1" ht="15.75">
      <c r="A165" s="173"/>
      <c r="B165" s="173"/>
      <c r="C165" s="173" t="s">
        <v>22</v>
      </c>
      <c r="D165" s="173"/>
      <c r="E165" s="174"/>
      <c r="F165" s="175"/>
      <c r="G165" s="175"/>
      <c r="H165" s="176"/>
      <c r="I165" s="3" t="s">
        <v>766</v>
      </c>
      <c r="J165" s="176"/>
      <c r="K165" s="176"/>
      <c r="L165" s="176"/>
      <c r="M165" s="45">
        <f aca="true" t="shared" si="52" ref="M165:S165">SUM(M162:M164)</f>
        <v>759100</v>
      </c>
      <c r="N165" s="45">
        <f t="shared" si="52"/>
        <v>759100</v>
      </c>
      <c r="O165" s="45">
        <f t="shared" si="52"/>
        <v>84</v>
      </c>
      <c r="P165" s="45">
        <f t="shared" si="52"/>
        <v>0</v>
      </c>
      <c r="Q165" s="45">
        <f t="shared" si="52"/>
        <v>759184</v>
      </c>
      <c r="R165" s="45">
        <f t="shared" si="52"/>
        <v>0</v>
      </c>
      <c r="S165" s="45">
        <f t="shared" si="52"/>
        <v>759184</v>
      </c>
      <c r="T165" s="569" t="s">
        <v>631</v>
      </c>
      <c r="U165" s="31">
        <f t="shared" si="19"/>
        <v>759184</v>
      </c>
    </row>
    <row r="166" spans="1:21" s="172" customFormat="1" ht="15">
      <c r="A166" s="15"/>
      <c r="B166" s="15"/>
      <c r="C166" s="15" t="s">
        <v>23</v>
      </c>
      <c r="D166" s="15"/>
      <c r="E166" s="177"/>
      <c r="F166" s="178"/>
      <c r="G166" s="178"/>
      <c r="H166" s="14"/>
      <c r="I166" s="2" t="s">
        <v>626</v>
      </c>
      <c r="K166" s="14"/>
      <c r="L166" s="14"/>
      <c r="M166" s="47"/>
      <c r="N166" s="47"/>
      <c r="O166" s="47"/>
      <c r="P166" s="47"/>
      <c r="Q166" s="47"/>
      <c r="R166" s="47"/>
      <c r="S166" s="47"/>
      <c r="T166" s="570" t="s">
        <v>462</v>
      </c>
      <c r="U166" s="31">
        <f t="shared" si="19"/>
        <v>0</v>
      </c>
    </row>
    <row r="167" spans="1:21" ht="15">
      <c r="A167" s="1"/>
      <c r="B167" s="1"/>
      <c r="C167" s="1"/>
      <c r="D167" s="1" t="s">
        <v>624</v>
      </c>
      <c r="E167" s="29"/>
      <c r="F167" s="36"/>
      <c r="G167" s="36"/>
      <c r="H167" s="2"/>
      <c r="I167" s="2"/>
      <c r="J167" s="2" t="s">
        <v>767</v>
      </c>
      <c r="M167" s="31">
        <f aca="true" t="shared" si="53" ref="M167:S167">SUM(M52,M86,M104,M140+M122)</f>
        <v>123569</v>
      </c>
      <c r="N167" s="31">
        <f t="shared" si="53"/>
        <v>123569</v>
      </c>
      <c r="O167" s="31">
        <f t="shared" si="53"/>
        <v>-3110</v>
      </c>
      <c r="P167" s="31">
        <f t="shared" si="53"/>
        <v>0</v>
      </c>
      <c r="Q167" s="31">
        <f t="shared" si="53"/>
        <v>32959</v>
      </c>
      <c r="R167" s="31">
        <f t="shared" si="53"/>
        <v>87500</v>
      </c>
      <c r="S167" s="31">
        <f t="shared" si="53"/>
        <v>120459</v>
      </c>
      <c r="T167" s="511" t="s">
        <v>462</v>
      </c>
      <c r="U167" s="31">
        <f aca="true" t="shared" si="54" ref="U167:U220">SUM(P167:R167)</f>
        <v>120459</v>
      </c>
    </row>
    <row r="168" spans="1:21" s="46" customFormat="1" ht="15.75">
      <c r="A168" s="1"/>
      <c r="B168" s="1"/>
      <c r="C168" s="1"/>
      <c r="D168" s="1" t="s">
        <v>627</v>
      </c>
      <c r="E168" s="52"/>
      <c r="F168" s="146"/>
      <c r="G168" s="146"/>
      <c r="H168" s="8"/>
      <c r="I168" s="8"/>
      <c r="J168" s="2" t="s">
        <v>653</v>
      </c>
      <c r="M168" s="49">
        <f aca="true" t="shared" si="55" ref="M168:O169">SUM(M53)</f>
        <v>12000</v>
      </c>
      <c r="N168" s="49">
        <f t="shared" si="55"/>
        <v>12000</v>
      </c>
      <c r="O168" s="49">
        <f t="shared" si="55"/>
        <v>0</v>
      </c>
      <c r="P168" s="49">
        <f aca="true" t="shared" si="56" ref="P168:R169">SUM(P53)</f>
        <v>0</v>
      </c>
      <c r="Q168" s="49">
        <f t="shared" si="56"/>
        <v>0</v>
      </c>
      <c r="R168" s="49">
        <f t="shared" si="56"/>
        <v>12000</v>
      </c>
      <c r="S168" s="49">
        <f>SUM(S53)</f>
        <v>12000</v>
      </c>
      <c r="T168" s="514" t="s">
        <v>462</v>
      </c>
      <c r="U168" s="31">
        <f t="shared" si="54"/>
        <v>12000</v>
      </c>
    </row>
    <row r="169" spans="1:21" ht="15.75">
      <c r="A169" s="1"/>
      <c r="B169" s="1"/>
      <c r="C169" s="1"/>
      <c r="D169" s="1" t="s">
        <v>652</v>
      </c>
      <c r="E169" s="52"/>
      <c r="F169" s="146"/>
      <c r="G169" s="146"/>
      <c r="H169" s="8"/>
      <c r="I169" s="8"/>
      <c r="J169" s="2" t="s">
        <v>768</v>
      </c>
      <c r="M169" s="49">
        <f t="shared" si="55"/>
        <v>100622</v>
      </c>
      <c r="N169" s="49">
        <f t="shared" si="55"/>
        <v>100622</v>
      </c>
      <c r="O169" s="49">
        <f t="shared" si="55"/>
        <v>0</v>
      </c>
      <c r="P169" s="49">
        <f t="shared" si="56"/>
        <v>0</v>
      </c>
      <c r="Q169" s="49">
        <f t="shared" si="56"/>
        <v>100622</v>
      </c>
      <c r="R169" s="49">
        <f t="shared" si="56"/>
        <v>0</v>
      </c>
      <c r="S169" s="49">
        <f>SUM(S54)</f>
        <v>100622</v>
      </c>
      <c r="T169" s="514" t="s">
        <v>769</v>
      </c>
      <c r="U169" s="31">
        <f t="shared" si="54"/>
        <v>100622</v>
      </c>
    </row>
    <row r="170" spans="1:21" s="172" customFormat="1" ht="15.75">
      <c r="A170" s="173"/>
      <c r="B170" s="173"/>
      <c r="C170" s="173" t="s">
        <v>23</v>
      </c>
      <c r="D170" s="173"/>
      <c r="E170" s="174"/>
      <c r="F170" s="175"/>
      <c r="G170" s="175"/>
      <c r="H170" s="176"/>
      <c r="I170" s="3" t="s">
        <v>639</v>
      </c>
      <c r="J170" s="176"/>
      <c r="K170" s="176"/>
      <c r="L170" s="176"/>
      <c r="M170" s="45">
        <f aca="true" t="shared" si="57" ref="M170:S170">SUM(M167:M169)</f>
        <v>236191</v>
      </c>
      <c r="N170" s="45">
        <f t="shared" si="57"/>
        <v>236191</v>
      </c>
      <c r="O170" s="45">
        <f t="shared" si="57"/>
        <v>-3110</v>
      </c>
      <c r="P170" s="45">
        <f t="shared" si="57"/>
        <v>0</v>
      </c>
      <c r="Q170" s="45">
        <f t="shared" si="57"/>
        <v>133581</v>
      </c>
      <c r="R170" s="45">
        <f t="shared" si="57"/>
        <v>99500</v>
      </c>
      <c r="S170" s="45">
        <f t="shared" si="57"/>
        <v>233081</v>
      </c>
      <c r="T170" s="569" t="s">
        <v>462</v>
      </c>
      <c r="U170" s="31">
        <f t="shared" si="54"/>
        <v>233081</v>
      </c>
    </row>
    <row r="171" spans="1:21" s="164" customFormat="1" ht="15.75">
      <c r="A171" s="15"/>
      <c r="B171" s="15"/>
      <c r="C171" s="15" t="s">
        <v>24</v>
      </c>
      <c r="D171" s="15"/>
      <c r="E171" s="177"/>
      <c r="F171" s="178" t="s">
        <v>647</v>
      </c>
      <c r="G171" s="178"/>
      <c r="H171" s="14"/>
      <c r="I171" s="2" t="s">
        <v>770</v>
      </c>
      <c r="K171" s="14"/>
      <c r="L171" s="14"/>
      <c r="M171" s="47"/>
      <c r="N171" s="47"/>
      <c r="O171" s="47"/>
      <c r="P171" s="32"/>
      <c r="Q171" s="32"/>
      <c r="R171" s="32"/>
      <c r="S171" s="32"/>
      <c r="T171" s="570" t="s">
        <v>665</v>
      </c>
      <c r="U171" s="31">
        <f t="shared" si="54"/>
        <v>0</v>
      </c>
    </row>
    <row r="172" spans="1:21" ht="15">
      <c r="A172" s="1"/>
      <c r="B172" s="1"/>
      <c r="C172" s="1"/>
      <c r="D172" s="1" t="s">
        <v>624</v>
      </c>
      <c r="E172" s="29"/>
      <c r="F172" s="36"/>
      <c r="G172" s="36"/>
      <c r="H172" s="2"/>
      <c r="I172" s="2"/>
      <c r="J172" s="2" t="s">
        <v>771</v>
      </c>
      <c r="L172" s="2"/>
      <c r="M172" s="31">
        <f aca="true" t="shared" si="58" ref="M172:O173">SUM(M57)</f>
        <v>122000</v>
      </c>
      <c r="N172" s="31">
        <f t="shared" si="58"/>
        <v>122000</v>
      </c>
      <c r="O172" s="31">
        <f t="shared" si="58"/>
        <v>0</v>
      </c>
      <c r="P172" s="31">
        <f aca="true" t="shared" si="59" ref="P172:R173">SUM(P57)</f>
        <v>0</v>
      </c>
      <c r="Q172" s="31">
        <f t="shared" si="59"/>
        <v>0</v>
      </c>
      <c r="R172" s="31">
        <f t="shared" si="59"/>
        <v>122000</v>
      </c>
      <c r="S172" s="31">
        <f>SUM(S57)</f>
        <v>122000</v>
      </c>
      <c r="T172" s="511" t="s">
        <v>772</v>
      </c>
      <c r="U172" s="31">
        <f t="shared" si="54"/>
        <v>122000</v>
      </c>
    </row>
    <row r="173" spans="4:21" ht="15">
      <c r="D173" s="65" t="s">
        <v>627</v>
      </c>
      <c r="F173" s="102"/>
      <c r="G173" s="102"/>
      <c r="I173" s="2"/>
      <c r="J173" s="33" t="s">
        <v>774</v>
      </c>
      <c r="M173" s="49">
        <f t="shared" si="58"/>
        <v>0</v>
      </c>
      <c r="N173" s="49">
        <f t="shared" si="58"/>
        <v>0</v>
      </c>
      <c r="O173" s="49">
        <f t="shared" si="58"/>
        <v>0</v>
      </c>
      <c r="P173" s="49">
        <f t="shared" si="59"/>
        <v>0</v>
      </c>
      <c r="Q173" s="49">
        <f t="shared" si="59"/>
        <v>0</v>
      </c>
      <c r="R173" s="49">
        <f t="shared" si="59"/>
        <v>0</v>
      </c>
      <c r="S173" s="49">
        <f>SUM(S58)</f>
        <v>0</v>
      </c>
      <c r="T173" s="514" t="s">
        <v>773</v>
      </c>
      <c r="U173" s="31">
        <f t="shared" si="54"/>
        <v>0</v>
      </c>
    </row>
    <row r="174" spans="1:21" s="164" customFormat="1" ht="15.75">
      <c r="A174" s="173"/>
      <c r="B174" s="173"/>
      <c r="C174" s="173" t="s">
        <v>24</v>
      </c>
      <c r="D174" s="173"/>
      <c r="E174" s="174"/>
      <c r="F174" s="175" t="s">
        <v>647</v>
      </c>
      <c r="G174" s="175"/>
      <c r="H174" s="176"/>
      <c r="I174" s="3" t="s">
        <v>775</v>
      </c>
      <c r="J174" s="176"/>
      <c r="K174" s="176"/>
      <c r="L174" s="176"/>
      <c r="M174" s="45">
        <f aca="true" t="shared" si="60" ref="M174:S174">SUM(M172:M173)</f>
        <v>122000</v>
      </c>
      <c r="N174" s="45">
        <f t="shared" si="60"/>
        <v>122000</v>
      </c>
      <c r="O174" s="45">
        <f t="shared" si="60"/>
        <v>0</v>
      </c>
      <c r="P174" s="45">
        <f t="shared" si="60"/>
        <v>0</v>
      </c>
      <c r="Q174" s="45">
        <f t="shared" si="60"/>
        <v>0</v>
      </c>
      <c r="R174" s="45">
        <f t="shared" si="60"/>
        <v>122000</v>
      </c>
      <c r="S174" s="45">
        <f t="shared" si="60"/>
        <v>122000</v>
      </c>
      <c r="T174" s="569" t="s">
        <v>665</v>
      </c>
      <c r="U174" s="31">
        <f t="shared" si="54"/>
        <v>122000</v>
      </c>
    </row>
    <row r="175" spans="1:21" s="164" customFormat="1" ht="15.75">
      <c r="A175" s="15"/>
      <c r="B175" s="15"/>
      <c r="C175" s="15" t="s">
        <v>25</v>
      </c>
      <c r="D175" s="15"/>
      <c r="E175" s="177"/>
      <c r="F175" s="178"/>
      <c r="G175" s="178"/>
      <c r="H175" s="14"/>
      <c r="I175" s="2" t="s">
        <v>776</v>
      </c>
      <c r="K175" s="14"/>
      <c r="L175" s="14"/>
      <c r="M175" s="47"/>
      <c r="N175" s="47"/>
      <c r="O175" s="47"/>
      <c r="P175" s="32"/>
      <c r="Q175" s="32"/>
      <c r="R175" s="32"/>
      <c r="S175" s="32"/>
      <c r="T175" s="570" t="s">
        <v>654</v>
      </c>
      <c r="U175" s="31">
        <f t="shared" si="54"/>
        <v>0</v>
      </c>
    </row>
    <row r="176" spans="1:21" ht="15">
      <c r="A176" s="1"/>
      <c r="B176" s="1"/>
      <c r="C176" s="1"/>
      <c r="D176" s="1" t="s">
        <v>624</v>
      </c>
      <c r="E176" s="29"/>
      <c r="F176" s="36"/>
      <c r="G176" s="36"/>
      <c r="H176" s="2"/>
      <c r="I176" s="2"/>
      <c r="J176" s="33" t="s">
        <v>776</v>
      </c>
      <c r="K176" s="2"/>
      <c r="L176" s="2"/>
      <c r="M176" s="31">
        <f aca="true" t="shared" si="61" ref="M176:S176">M61</f>
        <v>4077</v>
      </c>
      <c r="N176" s="31">
        <f t="shared" si="61"/>
        <v>4077</v>
      </c>
      <c r="O176" s="31">
        <f t="shared" si="61"/>
        <v>22</v>
      </c>
      <c r="P176" s="32">
        <f t="shared" si="61"/>
        <v>0</v>
      </c>
      <c r="Q176" s="32">
        <f t="shared" si="61"/>
        <v>0</v>
      </c>
      <c r="R176" s="32">
        <f t="shared" si="61"/>
        <v>4099</v>
      </c>
      <c r="S176" s="31">
        <f t="shared" si="61"/>
        <v>4099</v>
      </c>
      <c r="T176" s="511" t="s">
        <v>99</v>
      </c>
      <c r="U176" s="31">
        <f t="shared" si="54"/>
        <v>4099</v>
      </c>
    </row>
    <row r="177" spans="1:21" ht="15">
      <c r="A177" s="1"/>
      <c r="B177" s="1"/>
      <c r="C177" s="1"/>
      <c r="D177" s="1" t="s">
        <v>627</v>
      </c>
      <c r="E177" s="29"/>
      <c r="F177" s="30"/>
      <c r="G177" s="30"/>
      <c r="H177" s="2"/>
      <c r="I177" s="2"/>
      <c r="J177" s="2" t="s">
        <v>777</v>
      </c>
      <c r="K177" s="2"/>
      <c r="M177" s="31">
        <f aca="true" t="shared" si="62" ref="M177:S177">SUM(M62,M89,M107,M143+M125)</f>
        <v>0</v>
      </c>
      <c r="N177" s="31">
        <f t="shared" si="62"/>
        <v>0</v>
      </c>
      <c r="O177" s="31">
        <f t="shared" si="62"/>
        <v>25</v>
      </c>
      <c r="P177" s="31">
        <f t="shared" si="62"/>
        <v>0</v>
      </c>
      <c r="Q177" s="31">
        <f t="shared" si="62"/>
        <v>20</v>
      </c>
      <c r="R177" s="31">
        <f t="shared" si="62"/>
        <v>5</v>
      </c>
      <c r="S177" s="31">
        <f t="shared" si="62"/>
        <v>25</v>
      </c>
      <c r="T177" s="511" t="s">
        <v>778</v>
      </c>
      <c r="U177" s="31">
        <f t="shared" si="54"/>
        <v>25</v>
      </c>
    </row>
    <row r="178" spans="1:21" s="164" customFormat="1" ht="15.75">
      <c r="A178" s="173"/>
      <c r="B178" s="173"/>
      <c r="C178" s="173" t="s">
        <v>25</v>
      </c>
      <c r="D178" s="173"/>
      <c r="E178" s="174"/>
      <c r="F178" s="175"/>
      <c r="G178" s="175"/>
      <c r="H178" s="176"/>
      <c r="I178" s="3" t="s">
        <v>779</v>
      </c>
      <c r="J178" s="176"/>
      <c r="K178" s="176"/>
      <c r="L178" s="176"/>
      <c r="M178" s="45">
        <f aca="true" t="shared" si="63" ref="M178:S178">SUM(M176:M177)</f>
        <v>4077</v>
      </c>
      <c r="N178" s="45">
        <f t="shared" si="63"/>
        <v>4077</v>
      </c>
      <c r="O178" s="45">
        <f t="shared" si="63"/>
        <v>47</v>
      </c>
      <c r="P178" s="45">
        <f t="shared" si="63"/>
        <v>0</v>
      </c>
      <c r="Q178" s="45">
        <f t="shared" si="63"/>
        <v>20</v>
      </c>
      <c r="R178" s="45">
        <f t="shared" si="63"/>
        <v>4104</v>
      </c>
      <c r="S178" s="45">
        <f t="shared" si="63"/>
        <v>4124</v>
      </c>
      <c r="T178" s="569" t="s">
        <v>654</v>
      </c>
      <c r="U178" s="31">
        <f t="shared" si="54"/>
        <v>4124</v>
      </c>
    </row>
    <row r="179" spans="1:21" s="164" customFormat="1" ht="15.75">
      <c r="A179" s="15"/>
      <c r="B179" s="15"/>
      <c r="C179" s="15" t="s">
        <v>26</v>
      </c>
      <c r="D179" s="15"/>
      <c r="E179" s="177"/>
      <c r="F179" s="178"/>
      <c r="G179" s="178"/>
      <c r="H179" s="14"/>
      <c r="I179" s="2" t="s">
        <v>795</v>
      </c>
      <c r="K179" s="14"/>
      <c r="L179" s="14"/>
      <c r="M179" s="179"/>
      <c r="N179" s="179"/>
      <c r="O179" s="179"/>
      <c r="P179" s="169"/>
      <c r="Q179" s="169"/>
      <c r="R179" s="169"/>
      <c r="S179" s="169"/>
      <c r="T179" s="570" t="s">
        <v>591</v>
      </c>
      <c r="U179" s="31">
        <f t="shared" si="54"/>
        <v>0</v>
      </c>
    </row>
    <row r="180" spans="1:21" ht="15">
      <c r="A180" s="1"/>
      <c r="B180" s="1"/>
      <c r="C180" s="1"/>
      <c r="D180" s="1" t="s">
        <v>624</v>
      </c>
      <c r="E180" s="29"/>
      <c r="F180" s="36"/>
      <c r="G180" s="36"/>
      <c r="H180" s="2"/>
      <c r="I180" s="2"/>
      <c r="J180" s="2" t="s">
        <v>89</v>
      </c>
      <c r="L180" s="2"/>
      <c r="M180" s="31">
        <f aca="true" t="shared" si="64" ref="M180:S180">SUM(M67)</f>
        <v>1000</v>
      </c>
      <c r="N180" s="31">
        <f t="shared" si="64"/>
        <v>1000</v>
      </c>
      <c r="O180" s="31">
        <f t="shared" si="64"/>
        <v>946</v>
      </c>
      <c r="P180" s="31">
        <f t="shared" si="64"/>
        <v>0</v>
      </c>
      <c r="Q180" s="31">
        <f t="shared" si="64"/>
        <v>1946</v>
      </c>
      <c r="R180" s="31">
        <f t="shared" si="64"/>
        <v>0</v>
      </c>
      <c r="S180" s="31">
        <f t="shared" si="64"/>
        <v>1946</v>
      </c>
      <c r="T180" s="511" t="s">
        <v>783</v>
      </c>
      <c r="U180" s="31">
        <f t="shared" si="54"/>
        <v>1946</v>
      </c>
    </row>
    <row r="181" spans="1:21" ht="15">
      <c r="A181" s="1"/>
      <c r="B181" s="1"/>
      <c r="C181" s="1"/>
      <c r="D181" s="1" t="s">
        <v>627</v>
      </c>
      <c r="E181" s="29"/>
      <c r="F181" s="36"/>
      <c r="G181" s="36"/>
      <c r="H181" s="2"/>
      <c r="I181" s="2"/>
      <c r="J181" s="2" t="s">
        <v>781</v>
      </c>
      <c r="L181" s="2"/>
      <c r="M181" s="31">
        <f aca="true" t="shared" si="65" ref="M181:S181">SUM(M70,M93,M111,M147)</f>
        <v>200</v>
      </c>
      <c r="N181" s="31">
        <f t="shared" si="65"/>
        <v>200</v>
      </c>
      <c r="O181" s="31">
        <f t="shared" si="65"/>
        <v>0</v>
      </c>
      <c r="P181" s="31">
        <f t="shared" si="65"/>
        <v>0</v>
      </c>
      <c r="Q181" s="31">
        <f t="shared" si="65"/>
        <v>200</v>
      </c>
      <c r="R181" s="31">
        <f t="shared" si="65"/>
        <v>0</v>
      </c>
      <c r="S181" s="31">
        <f t="shared" si="65"/>
        <v>200</v>
      </c>
      <c r="T181" s="511" t="s">
        <v>784</v>
      </c>
      <c r="U181" s="31">
        <f t="shared" si="54"/>
        <v>200</v>
      </c>
    </row>
    <row r="182" spans="1:21" s="164" customFormat="1" ht="15.75">
      <c r="A182" s="173"/>
      <c r="B182" s="173"/>
      <c r="C182" s="173" t="s">
        <v>26</v>
      </c>
      <c r="D182" s="173"/>
      <c r="E182" s="174"/>
      <c r="F182" s="175"/>
      <c r="G182" s="175"/>
      <c r="H182" s="176"/>
      <c r="I182" s="3" t="s">
        <v>807</v>
      </c>
      <c r="J182" s="176"/>
      <c r="K182" s="176"/>
      <c r="L182" s="176"/>
      <c r="M182" s="45">
        <f aca="true" t="shared" si="66" ref="M182:S182">SUM(M180:M181)</f>
        <v>1200</v>
      </c>
      <c r="N182" s="45">
        <f t="shared" si="66"/>
        <v>1200</v>
      </c>
      <c r="O182" s="45">
        <f t="shared" si="66"/>
        <v>946</v>
      </c>
      <c r="P182" s="45">
        <f t="shared" si="66"/>
        <v>0</v>
      </c>
      <c r="Q182" s="45">
        <f t="shared" si="66"/>
        <v>2146</v>
      </c>
      <c r="R182" s="45">
        <f t="shared" si="66"/>
        <v>0</v>
      </c>
      <c r="S182" s="45">
        <f t="shared" si="66"/>
        <v>2146</v>
      </c>
      <c r="T182" s="569" t="s">
        <v>591</v>
      </c>
      <c r="U182" s="31">
        <f t="shared" si="54"/>
        <v>2146</v>
      </c>
    </row>
    <row r="183" spans="1:21" s="172" customFormat="1" ht="15.75">
      <c r="A183" s="180"/>
      <c r="B183" s="180"/>
      <c r="C183" s="180"/>
      <c r="D183" s="180"/>
      <c r="E183" s="181"/>
      <c r="F183" s="182"/>
      <c r="G183" s="182"/>
      <c r="H183" s="183"/>
      <c r="I183" s="184" t="s">
        <v>666</v>
      </c>
      <c r="J183" s="183"/>
      <c r="K183" s="183"/>
      <c r="L183" s="183"/>
      <c r="M183" s="185">
        <f aca="true" t="shared" si="67" ref="M183:S183">SUM(M155,M160,M165,M170,M174,M178,M182)</f>
        <v>1868151</v>
      </c>
      <c r="N183" s="185">
        <f t="shared" si="67"/>
        <v>1891054</v>
      </c>
      <c r="O183" s="185">
        <f t="shared" si="67"/>
        <v>299037</v>
      </c>
      <c r="P183" s="185">
        <f t="shared" si="67"/>
        <v>0</v>
      </c>
      <c r="Q183" s="185">
        <f t="shared" si="67"/>
        <v>1859086</v>
      </c>
      <c r="R183" s="185">
        <f t="shared" si="67"/>
        <v>331005</v>
      </c>
      <c r="S183" s="185">
        <f t="shared" si="67"/>
        <v>2190091</v>
      </c>
      <c r="T183" s="571"/>
      <c r="U183" s="31">
        <f t="shared" si="54"/>
        <v>2190091</v>
      </c>
    </row>
    <row r="184" spans="1:21" ht="15.75">
      <c r="A184" s="1"/>
      <c r="B184" s="1"/>
      <c r="C184" s="1"/>
      <c r="D184" s="1"/>
      <c r="E184" s="29"/>
      <c r="F184" s="30"/>
      <c r="G184" s="30"/>
      <c r="H184" s="2"/>
      <c r="I184" s="55"/>
      <c r="J184" s="2"/>
      <c r="K184" s="2"/>
      <c r="L184" s="2"/>
      <c r="M184" s="57"/>
      <c r="N184" s="57"/>
      <c r="O184" s="57"/>
      <c r="P184" s="32"/>
      <c r="Q184" s="32"/>
      <c r="R184" s="32"/>
      <c r="S184" s="32"/>
      <c r="U184" s="31">
        <f t="shared" si="54"/>
        <v>0</v>
      </c>
    </row>
    <row r="185" spans="1:21" ht="15.75">
      <c r="A185" s="1"/>
      <c r="B185" s="1"/>
      <c r="C185" s="1"/>
      <c r="D185" s="1"/>
      <c r="E185" s="29"/>
      <c r="F185" s="30"/>
      <c r="G185" s="30"/>
      <c r="H185" s="2"/>
      <c r="I185" s="55"/>
      <c r="J185" s="2"/>
      <c r="K185" s="2"/>
      <c r="L185" s="2"/>
      <c r="M185" s="31"/>
      <c r="N185" s="31"/>
      <c r="O185" s="572"/>
      <c r="P185" s="32"/>
      <c r="Q185" s="32"/>
      <c r="R185" s="32"/>
      <c r="S185" s="32"/>
      <c r="U185" s="31">
        <f t="shared" si="54"/>
        <v>0</v>
      </c>
    </row>
    <row r="186" spans="1:21" ht="15.75">
      <c r="A186" s="69"/>
      <c r="B186" s="151" t="s">
        <v>45</v>
      </c>
      <c r="C186" s="69"/>
      <c r="D186" s="69"/>
      <c r="E186" s="139"/>
      <c r="F186" s="186"/>
      <c r="G186" s="186"/>
      <c r="H186" s="148"/>
      <c r="I186" s="66"/>
      <c r="J186" s="148"/>
      <c r="K186" s="148"/>
      <c r="L186" s="148"/>
      <c r="M186" s="141"/>
      <c r="N186" s="113"/>
      <c r="O186" s="573"/>
      <c r="P186" s="552"/>
      <c r="Q186" s="552"/>
      <c r="R186" s="552"/>
      <c r="S186" s="552"/>
      <c r="T186" s="560"/>
      <c r="U186" s="31">
        <f t="shared" si="54"/>
        <v>0</v>
      </c>
    </row>
    <row r="187" spans="1:21" ht="15">
      <c r="A187" s="1" t="s">
        <v>624</v>
      </c>
      <c r="B187" s="1"/>
      <c r="C187" s="1"/>
      <c r="D187" s="1"/>
      <c r="E187" s="29"/>
      <c r="F187" s="30"/>
      <c r="G187" s="30" t="s">
        <v>667</v>
      </c>
      <c r="H187" s="2"/>
      <c r="I187" s="2"/>
      <c r="J187" s="2"/>
      <c r="K187" s="2"/>
      <c r="L187" s="2"/>
      <c r="P187" s="32"/>
      <c r="Q187" s="32"/>
      <c r="R187" s="32"/>
      <c r="S187" s="32"/>
      <c r="U187" s="31">
        <f t="shared" si="54"/>
        <v>0</v>
      </c>
    </row>
    <row r="188" spans="3:21" ht="15">
      <c r="C188" s="65" t="s">
        <v>27</v>
      </c>
      <c r="I188" s="33" t="s">
        <v>709</v>
      </c>
      <c r="P188" s="32"/>
      <c r="Q188" s="32"/>
      <c r="R188" s="32"/>
      <c r="S188" s="32"/>
      <c r="T188" s="514" t="s">
        <v>593</v>
      </c>
      <c r="U188" s="31">
        <f t="shared" si="54"/>
        <v>0</v>
      </c>
    </row>
    <row r="189" spans="4:21" ht="15">
      <c r="D189" s="65" t="s">
        <v>624</v>
      </c>
      <c r="F189" s="102"/>
      <c r="G189" s="102"/>
      <c r="J189" s="33" t="s">
        <v>847</v>
      </c>
      <c r="P189" s="32"/>
      <c r="Q189" s="32"/>
      <c r="R189" s="32"/>
      <c r="S189" s="32"/>
      <c r="U189" s="31">
        <f t="shared" si="54"/>
        <v>0</v>
      </c>
    </row>
    <row r="190" spans="5:21" ht="15">
      <c r="E190" s="109" t="s">
        <v>20</v>
      </c>
      <c r="F190" s="102"/>
      <c r="G190" s="102"/>
      <c r="K190" s="33" t="s">
        <v>786</v>
      </c>
      <c r="M190" s="49">
        <v>0</v>
      </c>
      <c r="N190" s="49">
        <v>0</v>
      </c>
      <c r="O190" s="49">
        <v>1965</v>
      </c>
      <c r="P190" s="32">
        <v>0</v>
      </c>
      <c r="Q190" s="32">
        <v>0</v>
      </c>
      <c r="R190" s="32">
        <v>1965</v>
      </c>
      <c r="S190" s="49">
        <f>N190+O190</f>
        <v>1965</v>
      </c>
      <c r="T190" s="514" t="s">
        <v>785</v>
      </c>
      <c r="U190" s="31">
        <f t="shared" si="54"/>
        <v>1965</v>
      </c>
    </row>
    <row r="191" spans="5:21" ht="15">
      <c r="E191" s="109" t="s">
        <v>28</v>
      </c>
      <c r="F191" s="102"/>
      <c r="G191" s="102"/>
      <c r="K191" s="33" t="s">
        <v>787</v>
      </c>
      <c r="M191" s="49">
        <v>0</v>
      </c>
      <c r="N191" s="49">
        <v>0</v>
      </c>
      <c r="O191" s="49">
        <v>0</v>
      </c>
      <c r="P191" s="32">
        <v>0</v>
      </c>
      <c r="Q191" s="32">
        <v>0</v>
      </c>
      <c r="R191" s="32">
        <v>0</v>
      </c>
      <c r="S191" s="49">
        <f>N191+O191</f>
        <v>0</v>
      </c>
      <c r="T191" s="514" t="s">
        <v>788</v>
      </c>
      <c r="U191" s="31">
        <f t="shared" si="54"/>
        <v>0</v>
      </c>
    </row>
    <row r="192" spans="5:21" ht="15">
      <c r="E192" s="109" t="s">
        <v>29</v>
      </c>
      <c r="F192" s="102"/>
      <c r="G192" s="102"/>
      <c r="K192" s="33" t="s">
        <v>808</v>
      </c>
      <c r="M192" s="49">
        <v>0</v>
      </c>
      <c r="N192" s="49">
        <v>0</v>
      </c>
      <c r="O192" s="49">
        <v>0</v>
      </c>
      <c r="P192" s="32">
        <v>0</v>
      </c>
      <c r="Q192" s="32">
        <v>0</v>
      </c>
      <c r="R192" s="32">
        <v>0</v>
      </c>
      <c r="S192" s="49">
        <f>N192+O192</f>
        <v>0</v>
      </c>
      <c r="T192" s="514" t="s">
        <v>809</v>
      </c>
      <c r="U192" s="31">
        <f t="shared" si="54"/>
        <v>0</v>
      </c>
    </row>
    <row r="193" spans="1:21" ht="15">
      <c r="A193" s="69"/>
      <c r="B193" s="69"/>
      <c r="C193" s="69"/>
      <c r="D193" s="69" t="s">
        <v>624</v>
      </c>
      <c r="E193" s="139"/>
      <c r="F193" s="147"/>
      <c r="G193" s="147"/>
      <c r="H193" s="148"/>
      <c r="I193" s="51"/>
      <c r="J193" s="51" t="s">
        <v>84</v>
      </c>
      <c r="K193" s="148"/>
      <c r="L193" s="148"/>
      <c r="M193" s="141">
        <f aca="true" t="shared" si="68" ref="M193:S193">SUM(M190:M192)</f>
        <v>0</v>
      </c>
      <c r="N193" s="141">
        <f t="shared" si="68"/>
        <v>0</v>
      </c>
      <c r="O193" s="141">
        <f t="shared" si="68"/>
        <v>1965</v>
      </c>
      <c r="P193" s="141">
        <f t="shared" si="68"/>
        <v>0</v>
      </c>
      <c r="Q193" s="141">
        <f t="shared" si="68"/>
        <v>0</v>
      </c>
      <c r="R193" s="141">
        <f t="shared" si="68"/>
        <v>1965</v>
      </c>
      <c r="S193" s="552">
        <f t="shared" si="68"/>
        <v>1965</v>
      </c>
      <c r="T193" s="560"/>
      <c r="U193" s="31">
        <f t="shared" si="54"/>
        <v>1965</v>
      </c>
    </row>
    <row r="194" spans="4:24" ht="15">
      <c r="D194" s="65" t="s">
        <v>627</v>
      </c>
      <c r="F194" s="102"/>
      <c r="G194" s="102"/>
      <c r="J194" s="33" t="s">
        <v>668</v>
      </c>
      <c r="P194" s="32"/>
      <c r="Q194" s="32"/>
      <c r="R194" s="32"/>
      <c r="S194" s="32"/>
      <c r="U194" s="31">
        <f t="shared" si="54"/>
        <v>0</v>
      </c>
      <c r="X194" s="2"/>
    </row>
    <row r="195" spans="5:21" ht="15">
      <c r="E195" s="109" t="s">
        <v>32</v>
      </c>
      <c r="F195" s="102"/>
      <c r="G195" s="102"/>
      <c r="K195" s="33" t="s">
        <v>789</v>
      </c>
      <c r="M195" s="49">
        <v>236913</v>
      </c>
      <c r="N195" s="49">
        <v>236913</v>
      </c>
      <c r="O195" s="49">
        <v>671880</v>
      </c>
      <c r="P195" s="32">
        <v>0</v>
      </c>
      <c r="Q195" s="32">
        <v>908793</v>
      </c>
      <c r="R195" s="32">
        <v>0</v>
      </c>
      <c r="S195" s="32">
        <f>N195+O195</f>
        <v>908793</v>
      </c>
      <c r="T195" s="564" t="s">
        <v>790</v>
      </c>
      <c r="U195" s="31">
        <f t="shared" si="54"/>
        <v>908793</v>
      </c>
    </row>
    <row r="196" spans="1:21" ht="15">
      <c r="A196" s="69"/>
      <c r="B196" s="69"/>
      <c r="C196" s="69"/>
      <c r="D196" s="69" t="s">
        <v>627</v>
      </c>
      <c r="E196" s="139"/>
      <c r="F196" s="147"/>
      <c r="G196" s="147"/>
      <c r="H196" s="148"/>
      <c r="I196" s="51"/>
      <c r="J196" s="148" t="s">
        <v>669</v>
      </c>
      <c r="K196" s="148"/>
      <c r="L196" s="148"/>
      <c r="M196" s="141">
        <f aca="true" t="shared" si="69" ref="M196:S196">SUM(M195)</f>
        <v>236913</v>
      </c>
      <c r="N196" s="141">
        <f t="shared" si="69"/>
        <v>236913</v>
      </c>
      <c r="O196" s="141">
        <f t="shared" si="69"/>
        <v>671880</v>
      </c>
      <c r="P196" s="141">
        <f t="shared" si="69"/>
        <v>0</v>
      </c>
      <c r="Q196" s="141">
        <f t="shared" si="69"/>
        <v>908793</v>
      </c>
      <c r="R196" s="141">
        <f t="shared" si="69"/>
        <v>0</v>
      </c>
      <c r="S196" s="552">
        <f t="shared" si="69"/>
        <v>908793</v>
      </c>
      <c r="T196" s="560"/>
      <c r="U196" s="31">
        <f t="shared" si="54"/>
        <v>908793</v>
      </c>
    </row>
    <row r="197" spans="1:21" ht="15.75">
      <c r="A197" s="46" t="s">
        <v>624</v>
      </c>
      <c r="B197" s="55"/>
      <c r="C197" s="111" t="s">
        <v>27</v>
      </c>
      <c r="D197" s="105"/>
      <c r="E197" s="142"/>
      <c r="F197" s="149"/>
      <c r="G197" s="150" t="s">
        <v>656</v>
      </c>
      <c r="I197" s="8"/>
      <c r="J197" s="150"/>
      <c r="K197" s="150"/>
      <c r="L197" s="150"/>
      <c r="M197" s="67">
        <f aca="true" t="shared" si="70" ref="M197:S197">SUM(M193+M196)</f>
        <v>236913</v>
      </c>
      <c r="N197" s="67">
        <f t="shared" si="70"/>
        <v>236913</v>
      </c>
      <c r="O197" s="67">
        <f t="shared" si="70"/>
        <v>673845</v>
      </c>
      <c r="P197" s="67">
        <f t="shared" si="70"/>
        <v>0</v>
      </c>
      <c r="Q197" s="67">
        <f t="shared" si="70"/>
        <v>908793</v>
      </c>
      <c r="R197" s="67">
        <f t="shared" si="70"/>
        <v>1965</v>
      </c>
      <c r="S197" s="67">
        <f t="shared" si="70"/>
        <v>910758</v>
      </c>
      <c r="T197" s="516" t="s">
        <v>593</v>
      </c>
      <c r="U197" s="31">
        <f t="shared" si="54"/>
        <v>910758</v>
      </c>
    </row>
    <row r="198" spans="1:21" ht="15">
      <c r="A198" s="105" t="s">
        <v>627</v>
      </c>
      <c r="B198" s="105"/>
      <c r="C198" s="105"/>
      <c r="D198" s="105"/>
      <c r="E198" s="106"/>
      <c r="F198" s="107"/>
      <c r="G198" s="107" t="s">
        <v>670</v>
      </c>
      <c r="H198" s="108"/>
      <c r="I198" s="108"/>
      <c r="J198" s="108"/>
      <c r="K198" s="108"/>
      <c r="L198" s="108"/>
      <c r="P198" s="32"/>
      <c r="Q198" s="32"/>
      <c r="R198" s="32"/>
      <c r="S198" s="32"/>
      <c r="T198" s="511"/>
      <c r="U198" s="31">
        <f t="shared" si="54"/>
        <v>0</v>
      </c>
    </row>
    <row r="199" spans="3:21" ht="15">
      <c r="C199" s="65" t="s">
        <v>27</v>
      </c>
      <c r="I199" s="33" t="s">
        <v>709</v>
      </c>
      <c r="P199" s="32"/>
      <c r="Q199" s="32"/>
      <c r="R199" s="32"/>
      <c r="S199" s="32"/>
      <c r="T199" s="514" t="s">
        <v>593</v>
      </c>
      <c r="U199" s="31">
        <f t="shared" si="54"/>
        <v>0</v>
      </c>
    </row>
    <row r="200" spans="4:21" ht="15">
      <c r="D200" s="65" t="s">
        <v>627</v>
      </c>
      <c r="F200" s="102"/>
      <c r="J200" s="33" t="s">
        <v>668</v>
      </c>
      <c r="P200" s="32"/>
      <c r="Q200" s="32"/>
      <c r="R200" s="32"/>
      <c r="S200" s="32"/>
      <c r="U200" s="31">
        <f t="shared" si="54"/>
        <v>0</v>
      </c>
    </row>
    <row r="201" spans="5:21" ht="15">
      <c r="E201" s="109" t="s">
        <v>32</v>
      </c>
      <c r="K201" s="33" t="s">
        <v>789</v>
      </c>
      <c r="M201" s="49">
        <v>0</v>
      </c>
      <c r="N201" s="49">
        <v>0</v>
      </c>
      <c r="O201" s="49">
        <v>12287</v>
      </c>
      <c r="P201" s="32">
        <v>0</v>
      </c>
      <c r="Q201" s="32">
        <v>12287</v>
      </c>
      <c r="R201" s="32">
        <v>0</v>
      </c>
      <c r="S201" s="32">
        <f>N201+O201</f>
        <v>12287</v>
      </c>
      <c r="T201" s="514" t="s">
        <v>790</v>
      </c>
      <c r="U201" s="31">
        <f t="shared" si="54"/>
        <v>12287</v>
      </c>
    </row>
    <row r="202" spans="1:21" s="46" customFormat="1" ht="15.75">
      <c r="A202" s="66" t="s">
        <v>627</v>
      </c>
      <c r="B202" s="66"/>
      <c r="C202" s="40" t="s">
        <v>27</v>
      </c>
      <c r="D202" s="69"/>
      <c r="E202" s="70"/>
      <c r="F202" s="43"/>
      <c r="G202" s="3" t="s">
        <v>658</v>
      </c>
      <c r="H202" s="3"/>
      <c r="I202" s="3"/>
      <c r="J202" s="3"/>
      <c r="K202" s="68"/>
      <c r="L202" s="68"/>
      <c r="M202" s="67">
        <f aca="true" t="shared" si="71" ref="M202:S202">SUM(M201)</f>
        <v>0</v>
      </c>
      <c r="N202" s="67">
        <f t="shared" si="71"/>
        <v>0</v>
      </c>
      <c r="O202" s="67">
        <f t="shared" si="71"/>
        <v>12287</v>
      </c>
      <c r="P202" s="67">
        <f t="shared" si="71"/>
        <v>0</v>
      </c>
      <c r="Q202" s="67">
        <f t="shared" si="71"/>
        <v>12287</v>
      </c>
      <c r="R202" s="67">
        <f t="shared" si="71"/>
        <v>0</v>
      </c>
      <c r="S202" s="45">
        <f t="shared" si="71"/>
        <v>12287</v>
      </c>
      <c r="T202" s="516" t="s">
        <v>593</v>
      </c>
      <c r="U202" s="31">
        <f t="shared" si="54"/>
        <v>12287</v>
      </c>
    </row>
    <row r="203" spans="1:21" ht="15">
      <c r="A203" s="65" t="s">
        <v>652</v>
      </c>
      <c r="G203" s="89" t="s">
        <v>659</v>
      </c>
      <c r="P203" s="32"/>
      <c r="Q203" s="32"/>
      <c r="R203" s="32"/>
      <c r="S203" s="32"/>
      <c r="U203" s="31">
        <f t="shared" si="54"/>
        <v>0</v>
      </c>
    </row>
    <row r="204" spans="3:21" ht="15">
      <c r="C204" s="65" t="s">
        <v>27</v>
      </c>
      <c r="I204" s="33" t="s">
        <v>709</v>
      </c>
      <c r="P204" s="32"/>
      <c r="Q204" s="32"/>
      <c r="R204" s="32"/>
      <c r="S204" s="32"/>
      <c r="T204" s="514" t="s">
        <v>593</v>
      </c>
      <c r="U204" s="31">
        <f t="shared" si="54"/>
        <v>0</v>
      </c>
    </row>
    <row r="205" spans="4:21" ht="15">
      <c r="D205" s="65" t="s">
        <v>627</v>
      </c>
      <c r="F205" s="102"/>
      <c r="J205" s="33" t="s">
        <v>668</v>
      </c>
      <c r="P205" s="32"/>
      <c r="Q205" s="32"/>
      <c r="R205" s="32"/>
      <c r="S205" s="32"/>
      <c r="U205" s="31">
        <f t="shared" si="54"/>
        <v>0</v>
      </c>
    </row>
    <row r="206" spans="5:21" ht="15">
      <c r="E206" s="109" t="s">
        <v>32</v>
      </c>
      <c r="K206" s="33" t="s">
        <v>789</v>
      </c>
      <c r="M206" s="49">
        <v>0</v>
      </c>
      <c r="N206" s="49">
        <v>0</v>
      </c>
      <c r="O206" s="49">
        <v>50</v>
      </c>
      <c r="P206" s="32">
        <v>0</v>
      </c>
      <c r="Q206" s="32">
        <v>50</v>
      </c>
      <c r="R206" s="32">
        <v>0</v>
      </c>
      <c r="S206" s="32">
        <f>N206+O206</f>
        <v>50</v>
      </c>
      <c r="T206" s="514" t="s">
        <v>790</v>
      </c>
      <c r="U206" s="31">
        <f t="shared" si="54"/>
        <v>50</v>
      </c>
    </row>
    <row r="207" spans="1:21" s="46" customFormat="1" ht="15.75">
      <c r="A207" s="66" t="s">
        <v>652</v>
      </c>
      <c r="B207" s="66"/>
      <c r="C207" s="40" t="s">
        <v>27</v>
      </c>
      <c r="D207" s="69"/>
      <c r="E207" s="70"/>
      <c r="F207" s="43"/>
      <c r="G207" s="3" t="s">
        <v>660</v>
      </c>
      <c r="H207" s="3"/>
      <c r="I207" s="3"/>
      <c r="J207" s="3"/>
      <c r="K207" s="68"/>
      <c r="L207" s="68"/>
      <c r="M207" s="67">
        <f aca="true" t="shared" si="72" ref="M207:S207">SUM(M206)</f>
        <v>0</v>
      </c>
      <c r="N207" s="67">
        <f t="shared" si="72"/>
        <v>0</v>
      </c>
      <c r="O207" s="67">
        <f t="shared" si="72"/>
        <v>50</v>
      </c>
      <c r="P207" s="67">
        <f t="shared" si="72"/>
        <v>0</v>
      </c>
      <c r="Q207" s="67">
        <f t="shared" si="72"/>
        <v>50</v>
      </c>
      <c r="R207" s="67">
        <f t="shared" si="72"/>
        <v>0</v>
      </c>
      <c r="S207" s="45">
        <f t="shared" si="72"/>
        <v>50</v>
      </c>
      <c r="T207" s="516" t="s">
        <v>593</v>
      </c>
      <c r="U207" s="31">
        <f t="shared" si="54"/>
        <v>50</v>
      </c>
    </row>
    <row r="208" spans="1:21" ht="15">
      <c r="A208" s="65" t="s">
        <v>661</v>
      </c>
      <c r="G208" s="89" t="s">
        <v>662</v>
      </c>
      <c r="P208" s="32"/>
      <c r="Q208" s="32"/>
      <c r="R208" s="32"/>
      <c r="S208" s="32"/>
      <c r="U208" s="31">
        <f>SUM(P208:R208)</f>
        <v>0</v>
      </c>
    </row>
    <row r="209" spans="3:21" ht="15">
      <c r="C209" s="65" t="s">
        <v>27</v>
      </c>
      <c r="I209" s="33" t="s">
        <v>709</v>
      </c>
      <c r="P209" s="32"/>
      <c r="Q209" s="32"/>
      <c r="R209" s="32"/>
      <c r="S209" s="32"/>
      <c r="T209" s="514" t="s">
        <v>593</v>
      </c>
      <c r="U209" s="31">
        <f>SUM(P209:R209)</f>
        <v>0</v>
      </c>
    </row>
    <row r="210" spans="1:21" s="46" customFormat="1" ht="15.75">
      <c r="A210" s="65"/>
      <c r="B210" s="65"/>
      <c r="C210" s="65"/>
      <c r="D210" s="65" t="s">
        <v>627</v>
      </c>
      <c r="E210" s="88"/>
      <c r="F210" s="102"/>
      <c r="G210" s="89"/>
      <c r="H210" s="33"/>
      <c r="J210" s="33" t="s">
        <v>668</v>
      </c>
      <c r="K210" s="33"/>
      <c r="L210" s="33"/>
      <c r="M210" s="110"/>
      <c r="N210" s="110"/>
      <c r="O210" s="110"/>
      <c r="P210" s="32"/>
      <c r="Q210" s="32"/>
      <c r="R210" s="32"/>
      <c r="S210" s="32"/>
      <c r="T210" s="566"/>
      <c r="U210" s="31">
        <f>SUM(P210:R210)</f>
        <v>0</v>
      </c>
    </row>
    <row r="211" spans="1:21" s="46" customFormat="1" ht="15.75">
      <c r="A211" s="65"/>
      <c r="B211" s="65"/>
      <c r="C211" s="65"/>
      <c r="D211" s="65"/>
      <c r="E211" s="109" t="s">
        <v>32</v>
      </c>
      <c r="F211" s="89"/>
      <c r="G211" s="89"/>
      <c r="H211" s="33"/>
      <c r="I211" s="33"/>
      <c r="J211" s="33"/>
      <c r="K211" s="33" t="s">
        <v>789</v>
      </c>
      <c r="L211" s="33"/>
      <c r="M211" s="49">
        <v>8556</v>
      </c>
      <c r="N211" s="49">
        <v>8556</v>
      </c>
      <c r="O211" s="49">
        <v>96</v>
      </c>
      <c r="P211" s="32">
        <v>0</v>
      </c>
      <c r="Q211" s="32">
        <v>0</v>
      </c>
      <c r="R211" s="32">
        <v>8652</v>
      </c>
      <c r="S211" s="32">
        <f>N211+O211</f>
        <v>8652</v>
      </c>
      <c r="T211" s="514" t="s">
        <v>790</v>
      </c>
      <c r="U211" s="31">
        <f>SUM(P211:R211)</f>
        <v>8652</v>
      </c>
    </row>
    <row r="212" spans="1:21" s="46" customFormat="1" ht="15.75">
      <c r="A212" s="66" t="s">
        <v>661</v>
      </c>
      <c r="B212" s="66"/>
      <c r="C212" s="111" t="s">
        <v>27</v>
      </c>
      <c r="D212" s="69"/>
      <c r="E212" s="70"/>
      <c r="F212" s="71"/>
      <c r="G212" s="3" t="s">
        <v>671</v>
      </c>
      <c r="H212" s="3"/>
      <c r="I212" s="3"/>
      <c r="J212" s="68"/>
      <c r="K212" s="68"/>
      <c r="L212" s="68"/>
      <c r="M212" s="67">
        <f aca="true" t="shared" si="73" ref="M212:S212">SUM(M211)</f>
        <v>8556</v>
      </c>
      <c r="N212" s="67">
        <f t="shared" si="73"/>
        <v>8556</v>
      </c>
      <c r="O212" s="67">
        <f t="shared" si="73"/>
        <v>96</v>
      </c>
      <c r="P212" s="67">
        <f t="shared" si="73"/>
        <v>0</v>
      </c>
      <c r="Q212" s="67">
        <f t="shared" si="73"/>
        <v>0</v>
      </c>
      <c r="R212" s="67">
        <f t="shared" si="73"/>
        <v>8652</v>
      </c>
      <c r="S212" s="45">
        <f t="shared" si="73"/>
        <v>8652</v>
      </c>
      <c r="T212" s="516" t="s">
        <v>593</v>
      </c>
      <c r="U212" s="31">
        <f>SUM(P212:R212)</f>
        <v>8652</v>
      </c>
    </row>
    <row r="213" spans="1:21" ht="15">
      <c r="A213" s="65" t="s">
        <v>527</v>
      </c>
      <c r="C213" s="112"/>
      <c r="G213" s="89" t="s">
        <v>519</v>
      </c>
      <c r="P213" s="32"/>
      <c r="Q213" s="32"/>
      <c r="R213" s="32"/>
      <c r="S213" s="32"/>
      <c r="U213" s="31">
        <f t="shared" si="54"/>
        <v>0</v>
      </c>
    </row>
    <row r="214" spans="3:21" ht="15">
      <c r="C214" s="65" t="s">
        <v>27</v>
      </c>
      <c r="I214" s="33" t="s">
        <v>709</v>
      </c>
      <c r="P214" s="32"/>
      <c r="Q214" s="32"/>
      <c r="R214" s="32"/>
      <c r="S214" s="32"/>
      <c r="T214" s="514" t="s">
        <v>593</v>
      </c>
      <c r="U214" s="31">
        <f t="shared" si="54"/>
        <v>0</v>
      </c>
    </row>
    <row r="215" spans="1:21" s="46" customFormat="1" ht="15.75">
      <c r="A215" s="65"/>
      <c r="B215" s="65"/>
      <c r="C215" s="65"/>
      <c r="D215" s="65" t="s">
        <v>627</v>
      </c>
      <c r="E215" s="88"/>
      <c r="F215" s="102"/>
      <c r="G215" s="89"/>
      <c r="H215" s="33"/>
      <c r="J215" s="33" t="s">
        <v>668</v>
      </c>
      <c r="K215" s="33"/>
      <c r="L215" s="33"/>
      <c r="M215" s="57"/>
      <c r="N215" s="57"/>
      <c r="O215" s="57"/>
      <c r="P215" s="32"/>
      <c r="Q215" s="32"/>
      <c r="R215" s="32"/>
      <c r="S215" s="32"/>
      <c r="T215" s="566"/>
      <c r="U215" s="31">
        <f t="shared" si="54"/>
        <v>0</v>
      </c>
    </row>
    <row r="216" spans="1:21" s="46" customFormat="1" ht="15.75">
      <c r="A216" s="65"/>
      <c r="B216" s="65"/>
      <c r="C216" s="65"/>
      <c r="D216" s="65"/>
      <c r="E216" s="109" t="s">
        <v>32</v>
      </c>
      <c r="F216" s="89"/>
      <c r="G216" s="89"/>
      <c r="H216" s="33"/>
      <c r="I216" s="33"/>
      <c r="J216" s="33"/>
      <c r="K216" s="33" t="s">
        <v>789</v>
      </c>
      <c r="L216" s="33"/>
      <c r="M216" s="49">
        <v>0</v>
      </c>
      <c r="N216" s="49">
        <v>0</v>
      </c>
      <c r="O216" s="49">
        <v>0</v>
      </c>
      <c r="P216" s="32">
        <v>0</v>
      </c>
      <c r="Q216" s="32">
        <v>0</v>
      </c>
      <c r="R216" s="32">
        <v>0</v>
      </c>
      <c r="S216" s="32">
        <f>N216+O216</f>
        <v>0</v>
      </c>
      <c r="T216" s="514" t="s">
        <v>790</v>
      </c>
      <c r="U216" s="31">
        <f t="shared" si="54"/>
        <v>0</v>
      </c>
    </row>
    <row r="217" spans="1:21" s="46" customFormat="1" ht="15.75">
      <c r="A217" s="66" t="s">
        <v>527</v>
      </c>
      <c r="B217" s="66"/>
      <c r="C217" s="111" t="s">
        <v>27</v>
      </c>
      <c r="D217" s="69"/>
      <c r="E217" s="70"/>
      <c r="F217" s="71"/>
      <c r="G217" s="3" t="s">
        <v>132</v>
      </c>
      <c r="H217" s="3"/>
      <c r="I217" s="3"/>
      <c r="J217" s="68"/>
      <c r="K217" s="68"/>
      <c r="L217" s="68"/>
      <c r="M217" s="67">
        <f aca="true" t="shared" si="74" ref="M217:S217">SUM(M216)</f>
        <v>0</v>
      </c>
      <c r="N217" s="67">
        <f t="shared" si="74"/>
        <v>0</v>
      </c>
      <c r="O217" s="67">
        <f t="shared" si="74"/>
        <v>0</v>
      </c>
      <c r="P217" s="67">
        <f t="shared" si="74"/>
        <v>0</v>
      </c>
      <c r="Q217" s="67">
        <f t="shared" si="74"/>
        <v>0</v>
      </c>
      <c r="R217" s="67">
        <f t="shared" si="74"/>
        <v>0</v>
      </c>
      <c r="S217" s="45">
        <f t="shared" si="74"/>
        <v>0</v>
      </c>
      <c r="T217" s="516" t="s">
        <v>593</v>
      </c>
      <c r="U217" s="31">
        <f t="shared" si="54"/>
        <v>0</v>
      </c>
    </row>
    <row r="218" spans="1:21" ht="15.75">
      <c r="A218" s="66"/>
      <c r="B218" s="151" t="s">
        <v>64</v>
      </c>
      <c r="C218" s="66"/>
      <c r="D218" s="69"/>
      <c r="E218" s="70"/>
      <c r="F218" s="71"/>
      <c r="G218" s="152"/>
      <c r="H218" s="72"/>
      <c r="I218" s="72"/>
      <c r="J218" s="68"/>
      <c r="K218" s="68"/>
      <c r="L218" s="68"/>
      <c r="M218" s="67">
        <f aca="true" t="shared" si="75" ref="M218:S218">SUM(M217,M207,M202,M197+M212)</f>
        <v>245469</v>
      </c>
      <c r="N218" s="67">
        <f t="shared" si="75"/>
        <v>245469</v>
      </c>
      <c r="O218" s="67">
        <f t="shared" si="75"/>
        <v>686278</v>
      </c>
      <c r="P218" s="67">
        <f t="shared" si="75"/>
        <v>0</v>
      </c>
      <c r="Q218" s="67">
        <f t="shared" si="75"/>
        <v>921130</v>
      </c>
      <c r="R218" s="67">
        <f t="shared" si="75"/>
        <v>10617</v>
      </c>
      <c r="S218" s="67">
        <f t="shared" si="75"/>
        <v>931747</v>
      </c>
      <c r="T218" s="516" t="s">
        <v>593</v>
      </c>
      <c r="U218" s="31">
        <f t="shared" si="54"/>
        <v>931747</v>
      </c>
    </row>
    <row r="219" spans="1:21" ht="15.75">
      <c r="A219" s="66"/>
      <c r="B219" s="151" t="s">
        <v>62</v>
      </c>
      <c r="C219" s="66"/>
      <c r="D219" s="69"/>
      <c r="E219" s="70"/>
      <c r="F219" s="71"/>
      <c r="G219" s="71"/>
      <c r="H219" s="68"/>
      <c r="I219" s="68"/>
      <c r="J219" s="68"/>
      <c r="K219" s="68"/>
      <c r="L219" s="68"/>
      <c r="M219" s="67">
        <f aca="true" t="shared" si="76" ref="M219:S219">SUM(M183+M218)</f>
        <v>2113620</v>
      </c>
      <c r="N219" s="67">
        <f t="shared" si="76"/>
        <v>2136523</v>
      </c>
      <c r="O219" s="67">
        <f t="shared" si="76"/>
        <v>985315</v>
      </c>
      <c r="P219" s="67">
        <f t="shared" si="76"/>
        <v>0</v>
      </c>
      <c r="Q219" s="67">
        <f t="shared" si="76"/>
        <v>2780216</v>
      </c>
      <c r="R219" s="67">
        <f t="shared" si="76"/>
        <v>341622</v>
      </c>
      <c r="S219" s="67">
        <f t="shared" si="76"/>
        <v>3121838</v>
      </c>
      <c r="T219" s="516"/>
      <c r="U219" s="31">
        <f t="shared" si="54"/>
        <v>3121838</v>
      </c>
    </row>
    <row r="220" ht="15">
      <c r="U220" s="31">
        <f t="shared" si="54"/>
        <v>0</v>
      </c>
    </row>
  </sheetData>
  <sheetProtection selectLockedCells="1" selectUnlockedCells="1"/>
  <mergeCells count="2">
    <mergeCell ref="A5:T5"/>
    <mergeCell ref="A73:T73"/>
  </mergeCells>
  <printOptions horizontalCentered="1"/>
  <pageMargins left="0.3298611111111111" right="0.2798611111111111" top="0.4" bottom="0.4798611111111111" header="0.5118055555555555" footer="0.5118055555555555"/>
  <pageSetup horizontalDpi="600" verticalDpi="600" orientation="portrait" paperSize="9" scale="48" r:id="rId1"/>
  <headerFooter alignWithMargins="0">
    <oddFooter>&amp;C&amp;P. oldal</oddFooter>
  </headerFooter>
  <rowBreaks count="3" manualBreakCount="3">
    <brk id="73" max="255" man="1"/>
    <brk id="170" max="17" man="1"/>
    <brk id="1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view="pageBreakPreview" zoomScale="70" zoomScaleNormal="75" zoomScaleSheetLayoutView="70" zoomScalePageLayoutView="0" workbookViewId="0" topLeftCell="A1">
      <selection activeCell="A90" sqref="A90:T90"/>
    </sheetView>
  </sheetViews>
  <sheetFormatPr defaultColWidth="9.00390625" defaultRowHeight="12.75"/>
  <cols>
    <col min="1" max="1" width="4.625" style="187" customWidth="1"/>
    <col min="2" max="2" width="5.375" style="188" customWidth="1"/>
    <col min="3" max="3" width="7.375" style="189" customWidth="1"/>
    <col min="4" max="4" width="9.125" style="189" customWidth="1"/>
    <col min="5" max="5" width="50.75390625" style="189" customWidth="1"/>
    <col min="6" max="6" width="13.875" style="189" customWidth="1"/>
    <col min="7" max="7" width="13.125" style="190" customWidth="1"/>
    <col min="8" max="8" width="12.875" style="190" customWidth="1"/>
    <col min="9" max="9" width="12.125" style="190" customWidth="1"/>
    <col min="10" max="10" width="8.125" style="633" customWidth="1"/>
    <col min="11" max="16384" width="9.125" style="634" customWidth="1"/>
  </cols>
  <sheetData>
    <row r="1" spans="1:18" s="220" customFormat="1" ht="15" customHeight="1">
      <c r="A1" s="187"/>
      <c r="B1" s="188" t="s">
        <v>647</v>
      </c>
      <c r="C1" s="189"/>
      <c r="D1" s="189"/>
      <c r="E1" s="189"/>
      <c r="F1" s="189"/>
      <c r="G1" s="190"/>
      <c r="H1" s="190"/>
      <c r="I1" s="190"/>
      <c r="J1" s="191"/>
      <c r="K1" s="191"/>
      <c r="L1" s="632"/>
      <c r="M1" s="632"/>
      <c r="N1" s="632"/>
      <c r="O1" s="632"/>
      <c r="P1" s="632"/>
      <c r="Q1" s="632"/>
      <c r="R1" s="632"/>
    </row>
    <row r="2" spans="1:18" s="220" customFormat="1" ht="15" customHeight="1">
      <c r="A2" s="187"/>
      <c r="B2" s="188"/>
      <c r="C2" s="189"/>
      <c r="D2" s="189"/>
      <c r="E2" s="189"/>
      <c r="F2" s="189"/>
      <c r="G2" s="190"/>
      <c r="H2" s="190"/>
      <c r="I2" s="190"/>
      <c r="J2" s="191" t="s">
        <v>346</v>
      </c>
      <c r="K2" s="191"/>
      <c r="L2" s="632"/>
      <c r="M2" s="632"/>
      <c r="N2" s="632"/>
      <c r="O2" s="632"/>
      <c r="P2" s="632"/>
      <c r="Q2" s="632"/>
      <c r="R2" s="632"/>
    </row>
    <row r="3" ht="10.5" customHeight="1"/>
    <row r="4" spans="1:10" s="635" customFormat="1" ht="29.25" customHeight="1">
      <c r="A4" s="963" t="s">
        <v>523</v>
      </c>
      <c r="B4" s="963"/>
      <c r="C4" s="963"/>
      <c r="D4" s="963"/>
      <c r="E4" s="963"/>
      <c r="F4" s="963"/>
      <c r="G4" s="963"/>
      <c r="H4" s="963"/>
      <c r="I4" s="963"/>
      <c r="J4" s="963"/>
    </row>
    <row r="9" spans="1:10" s="220" customFormat="1" ht="15">
      <c r="A9" s="187"/>
      <c r="B9" s="188"/>
      <c r="C9" s="192"/>
      <c r="D9" s="189"/>
      <c r="E9" s="189"/>
      <c r="F9" s="189"/>
      <c r="G9" s="190"/>
      <c r="H9" s="634"/>
      <c r="I9" s="190"/>
      <c r="J9" s="193" t="s">
        <v>596</v>
      </c>
    </row>
    <row r="10" spans="1:10" ht="15" customHeight="1">
      <c r="A10" s="964" t="s">
        <v>458</v>
      </c>
      <c r="B10" s="964"/>
      <c r="C10" s="964"/>
      <c r="D10" s="964"/>
      <c r="E10" s="964"/>
      <c r="F10" s="965" t="s">
        <v>459</v>
      </c>
      <c r="G10" s="965"/>
      <c r="H10" s="965"/>
      <c r="I10" s="965"/>
      <c r="J10" s="194" t="s">
        <v>460</v>
      </c>
    </row>
    <row r="11" spans="1:10" ht="15">
      <c r="A11" s="195"/>
      <c r="B11" s="196" t="s">
        <v>717</v>
      </c>
      <c r="C11" s="195"/>
      <c r="D11" s="195"/>
      <c r="E11" s="195"/>
      <c r="F11" s="405"/>
      <c r="J11" s="234"/>
    </row>
    <row r="12" spans="1:10" ht="15.75">
      <c r="A12" s="197"/>
      <c r="B12" s="198"/>
      <c r="C12" s="199"/>
      <c r="D12" s="200"/>
      <c r="E12" s="200"/>
      <c r="F12" s="641" t="s">
        <v>695</v>
      </c>
      <c r="G12" s="235" t="s">
        <v>696</v>
      </c>
      <c r="H12" s="235" t="s">
        <v>697</v>
      </c>
      <c r="I12" s="235" t="s">
        <v>487</v>
      </c>
      <c r="J12" s="201" t="s">
        <v>457</v>
      </c>
    </row>
    <row r="13" spans="1:10" s="220" customFormat="1" ht="15.75">
      <c r="A13" s="202"/>
      <c r="B13" s="203"/>
      <c r="C13" s="204"/>
      <c r="D13" s="205"/>
      <c r="E13" s="205"/>
      <c r="F13" s="647"/>
      <c r="G13" s="236"/>
      <c r="H13" s="236"/>
      <c r="I13" s="236"/>
      <c r="J13" s="206"/>
    </row>
    <row r="14" spans="1:10" ht="15.75">
      <c r="A14" s="15" t="s">
        <v>19</v>
      </c>
      <c r="B14" s="15"/>
      <c r="C14" s="2" t="s">
        <v>747</v>
      </c>
      <c r="D14" s="168"/>
      <c r="E14" s="207"/>
      <c r="F14" s="648"/>
      <c r="G14" s="236"/>
      <c r="H14" s="236"/>
      <c r="I14" s="236"/>
      <c r="J14" s="208" t="s">
        <v>664</v>
      </c>
    </row>
    <row r="15" spans="1:10" ht="15.75">
      <c r="A15" s="15"/>
      <c r="B15" s="1" t="s">
        <v>624</v>
      </c>
      <c r="C15" s="14" t="s">
        <v>65</v>
      </c>
      <c r="D15" s="209"/>
      <c r="E15" s="207"/>
      <c r="F15" s="608">
        <v>630955</v>
      </c>
      <c r="G15" s="237">
        <v>606448</v>
      </c>
      <c r="H15" s="237">
        <v>606448</v>
      </c>
      <c r="I15" s="237">
        <v>606448</v>
      </c>
      <c r="J15" s="208" t="s">
        <v>804</v>
      </c>
    </row>
    <row r="16" spans="1:10" ht="15.75">
      <c r="A16" s="15"/>
      <c r="B16" s="1" t="s">
        <v>627</v>
      </c>
      <c r="C16" s="14" t="s">
        <v>478</v>
      </c>
      <c r="D16" s="209"/>
      <c r="E16" s="207"/>
      <c r="F16" s="608">
        <v>0</v>
      </c>
      <c r="G16" s="237">
        <v>0</v>
      </c>
      <c r="H16" s="237">
        <v>0</v>
      </c>
      <c r="I16" s="237">
        <v>0</v>
      </c>
      <c r="J16" s="208" t="s">
        <v>548</v>
      </c>
    </row>
    <row r="17" spans="1:10" ht="15.75">
      <c r="A17" s="1"/>
      <c r="B17" s="1" t="s">
        <v>652</v>
      </c>
      <c r="C17" s="14" t="s">
        <v>66</v>
      </c>
      <c r="D17" s="209"/>
      <c r="E17" s="207"/>
      <c r="F17" s="608">
        <v>333191</v>
      </c>
      <c r="G17" s="237">
        <v>9818</v>
      </c>
      <c r="H17" s="237">
        <v>9818</v>
      </c>
      <c r="I17" s="237">
        <v>9818</v>
      </c>
      <c r="J17" s="208" t="s">
        <v>465</v>
      </c>
    </row>
    <row r="18" spans="1:10" ht="15.75">
      <c r="A18" s="173" t="s">
        <v>19</v>
      </c>
      <c r="B18" s="173"/>
      <c r="C18" s="3" t="s">
        <v>43</v>
      </c>
      <c r="D18" s="176"/>
      <c r="E18" s="210"/>
      <c r="F18" s="238">
        <f>SUM(F15:F17)</f>
        <v>964146</v>
      </c>
      <c r="G18" s="238">
        <f>SUM(G15:G17)</f>
        <v>616266</v>
      </c>
      <c r="H18" s="238">
        <f>SUM(H15:H17)</f>
        <v>616266</v>
      </c>
      <c r="I18" s="238">
        <f>SUM(I15:I17)</f>
        <v>616266</v>
      </c>
      <c r="J18" s="211" t="s">
        <v>664</v>
      </c>
    </row>
    <row r="19" spans="1:10" ht="15.75">
      <c r="A19" s="15" t="s">
        <v>21</v>
      </c>
      <c r="B19" s="15"/>
      <c r="C19" s="2" t="s">
        <v>754</v>
      </c>
      <c r="D19" s="168"/>
      <c r="E19" s="212"/>
      <c r="F19" s="608"/>
      <c r="G19" s="237"/>
      <c r="H19" s="237"/>
      <c r="I19" s="237"/>
      <c r="J19" s="208" t="s">
        <v>67</v>
      </c>
    </row>
    <row r="20" spans="1:10" s="779" customFormat="1" ht="15">
      <c r="A20" s="15"/>
      <c r="B20" s="15" t="s">
        <v>624</v>
      </c>
      <c r="C20" s="2"/>
      <c r="D20" s="14" t="s">
        <v>481</v>
      </c>
      <c r="E20" s="212"/>
      <c r="F20" s="608">
        <v>9</v>
      </c>
      <c r="G20" s="237">
        <v>0</v>
      </c>
      <c r="H20" s="237">
        <v>0</v>
      </c>
      <c r="I20" s="237">
        <v>0</v>
      </c>
      <c r="J20" s="208" t="s">
        <v>98</v>
      </c>
    </row>
    <row r="21" spans="1:10" s="779" customFormat="1" ht="15">
      <c r="A21" s="15"/>
      <c r="B21" s="15" t="s">
        <v>627</v>
      </c>
      <c r="C21" s="2"/>
      <c r="D21" s="2" t="s">
        <v>135</v>
      </c>
      <c r="E21" s="212"/>
      <c r="F21" s="608">
        <v>91346</v>
      </c>
      <c r="G21" s="237">
        <v>0</v>
      </c>
      <c r="H21" s="237">
        <v>0</v>
      </c>
      <c r="I21" s="237">
        <v>0</v>
      </c>
      <c r="J21" s="208" t="s">
        <v>126</v>
      </c>
    </row>
    <row r="22" spans="1:10" ht="15">
      <c r="A22" s="1"/>
      <c r="B22" s="1" t="s">
        <v>652</v>
      </c>
      <c r="C22" s="2"/>
      <c r="D22" s="14" t="s">
        <v>88</v>
      </c>
      <c r="E22" s="212"/>
      <c r="F22" s="608">
        <v>14055</v>
      </c>
      <c r="G22" s="237">
        <v>0</v>
      </c>
      <c r="H22" s="237">
        <v>0</v>
      </c>
      <c r="I22" s="237">
        <v>0</v>
      </c>
      <c r="J22" s="208" t="s">
        <v>588</v>
      </c>
    </row>
    <row r="23" spans="1:10" ht="15.75">
      <c r="A23" s="173" t="s">
        <v>21</v>
      </c>
      <c r="B23" s="173"/>
      <c r="C23" s="3" t="s">
        <v>44</v>
      </c>
      <c r="D23" s="176"/>
      <c r="E23" s="210"/>
      <c r="F23" s="239">
        <f>SUM(F20:F22)</f>
        <v>105410</v>
      </c>
      <c r="G23" s="239">
        <f>SUM(G20:G22)</f>
        <v>0</v>
      </c>
      <c r="H23" s="239">
        <f>SUM(H20:H22)</f>
        <v>0</v>
      </c>
      <c r="I23" s="239">
        <f>SUM(I20:I22)</f>
        <v>0</v>
      </c>
      <c r="J23" s="211" t="s">
        <v>810</v>
      </c>
    </row>
    <row r="24" spans="1:10" s="638" customFormat="1" ht="15.75">
      <c r="A24" s="15" t="s">
        <v>22</v>
      </c>
      <c r="B24" s="15"/>
      <c r="C24" s="2" t="s">
        <v>762</v>
      </c>
      <c r="D24" s="168"/>
      <c r="E24" s="213"/>
      <c r="F24" s="648"/>
      <c r="G24" s="237"/>
      <c r="H24" s="237"/>
      <c r="I24" s="237"/>
      <c r="J24" s="240" t="s">
        <v>631</v>
      </c>
    </row>
    <row r="25" spans="1:10" ht="15">
      <c r="A25" s="1"/>
      <c r="B25" s="1" t="s">
        <v>624</v>
      </c>
      <c r="C25" s="2"/>
      <c r="D25" s="2" t="s">
        <v>764</v>
      </c>
      <c r="E25" s="212"/>
      <c r="F25" s="608">
        <v>130000</v>
      </c>
      <c r="G25" s="237">
        <v>130000</v>
      </c>
      <c r="H25" s="237">
        <v>130000</v>
      </c>
      <c r="I25" s="237">
        <v>130000</v>
      </c>
      <c r="J25" s="208" t="s">
        <v>629</v>
      </c>
    </row>
    <row r="26" spans="1:10" ht="15">
      <c r="A26" s="1"/>
      <c r="B26" s="1" t="s">
        <v>627</v>
      </c>
      <c r="C26" s="2"/>
      <c r="D26" s="2" t="s">
        <v>763</v>
      </c>
      <c r="E26" s="214"/>
      <c r="F26" s="608">
        <v>626000</v>
      </c>
      <c r="G26" s="237">
        <v>607876</v>
      </c>
      <c r="H26" s="237">
        <v>607876</v>
      </c>
      <c r="I26" s="237">
        <v>607876</v>
      </c>
      <c r="J26" s="215" t="s">
        <v>811</v>
      </c>
    </row>
    <row r="27" spans="1:10" ht="15.75">
      <c r="A27" s="1"/>
      <c r="B27" s="1" t="s">
        <v>652</v>
      </c>
      <c r="C27" s="2"/>
      <c r="D27" s="2" t="s">
        <v>765</v>
      </c>
      <c r="E27" s="213"/>
      <c r="F27" s="608">
        <v>3184</v>
      </c>
      <c r="G27" s="237">
        <v>3100</v>
      </c>
      <c r="H27" s="237">
        <v>3100</v>
      </c>
      <c r="I27" s="237">
        <v>3100</v>
      </c>
      <c r="J27" s="215" t="s">
        <v>635</v>
      </c>
    </row>
    <row r="28" spans="1:10" ht="15.75">
      <c r="A28" s="173" t="s">
        <v>22</v>
      </c>
      <c r="B28" s="173"/>
      <c r="C28" s="3" t="s">
        <v>766</v>
      </c>
      <c r="D28" s="176"/>
      <c r="E28" s="210"/>
      <c r="F28" s="238">
        <f>SUM(F25:F27)</f>
        <v>759184</v>
      </c>
      <c r="G28" s="238">
        <f>SUM(G25:G27)</f>
        <v>740976</v>
      </c>
      <c r="H28" s="238">
        <f>SUM(H25:H27)</f>
        <v>740976</v>
      </c>
      <c r="I28" s="238">
        <f>SUM(I25:I27)</f>
        <v>740976</v>
      </c>
      <c r="J28" s="216" t="s">
        <v>631</v>
      </c>
    </row>
    <row r="29" spans="1:10" ht="15.75">
      <c r="A29" s="15" t="s">
        <v>23</v>
      </c>
      <c r="B29" s="15"/>
      <c r="C29" s="2" t="s">
        <v>626</v>
      </c>
      <c r="D29" s="14"/>
      <c r="E29" s="213"/>
      <c r="F29" s="648"/>
      <c r="G29" s="237"/>
      <c r="H29" s="237"/>
      <c r="I29" s="237"/>
      <c r="J29" s="215" t="s">
        <v>462</v>
      </c>
    </row>
    <row r="30" spans="1:10" ht="15">
      <c r="A30" s="1"/>
      <c r="B30" s="1" t="s">
        <v>624</v>
      </c>
      <c r="C30" s="2"/>
      <c r="D30" s="2" t="s">
        <v>767</v>
      </c>
      <c r="E30" s="214"/>
      <c r="F30" s="608">
        <v>120459</v>
      </c>
      <c r="G30" s="237">
        <v>129010</v>
      </c>
      <c r="H30" s="237">
        <v>132622</v>
      </c>
      <c r="I30" s="237">
        <v>136335</v>
      </c>
      <c r="J30" s="215" t="s">
        <v>462</v>
      </c>
    </row>
    <row r="31" spans="1:10" ht="15.75">
      <c r="A31" s="1"/>
      <c r="B31" s="1" t="s">
        <v>627</v>
      </c>
      <c r="C31" s="8"/>
      <c r="D31" s="2" t="s">
        <v>653</v>
      </c>
      <c r="E31" s="213"/>
      <c r="F31" s="608">
        <v>12000</v>
      </c>
      <c r="G31" s="237"/>
      <c r="H31" s="237"/>
      <c r="I31" s="237"/>
      <c r="J31" s="215" t="s">
        <v>462</v>
      </c>
    </row>
    <row r="32" spans="1:10" ht="15.75">
      <c r="A32" s="1"/>
      <c r="B32" s="1" t="s">
        <v>652</v>
      </c>
      <c r="C32" s="8"/>
      <c r="D32" s="2" t="s">
        <v>768</v>
      </c>
      <c r="E32" s="213"/>
      <c r="F32" s="608">
        <v>100622</v>
      </c>
      <c r="G32" s="237"/>
      <c r="H32" s="237"/>
      <c r="I32" s="237"/>
      <c r="J32" s="215" t="s">
        <v>769</v>
      </c>
    </row>
    <row r="33" spans="1:10" ht="15.75">
      <c r="A33" s="173" t="s">
        <v>23</v>
      </c>
      <c r="B33" s="173"/>
      <c r="C33" s="3" t="s">
        <v>639</v>
      </c>
      <c r="D33" s="176"/>
      <c r="E33" s="210"/>
      <c r="F33" s="238">
        <f>SUM(F30:F32)</f>
        <v>233081</v>
      </c>
      <c r="G33" s="238">
        <f>SUM(G30:G32)</f>
        <v>129010</v>
      </c>
      <c r="H33" s="238">
        <f>SUM(H30:H32)</f>
        <v>132622</v>
      </c>
      <c r="I33" s="238">
        <f>SUM(I30:I32)</f>
        <v>136335</v>
      </c>
      <c r="J33" s="216" t="s">
        <v>462</v>
      </c>
    </row>
    <row r="34" spans="1:10" ht="15.75">
      <c r="A34" s="15" t="s">
        <v>24</v>
      </c>
      <c r="B34" s="15"/>
      <c r="C34" s="2" t="s">
        <v>770</v>
      </c>
      <c r="D34" s="168"/>
      <c r="E34" s="213"/>
      <c r="F34" s="648"/>
      <c r="G34" s="237"/>
      <c r="H34" s="237"/>
      <c r="I34" s="237"/>
      <c r="J34" s="217" t="s">
        <v>665</v>
      </c>
    </row>
    <row r="35" spans="1:10" ht="15.75">
      <c r="A35" s="1"/>
      <c r="B35" s="1" t="s">
        <v>624</v>
      </c>
      <c r="C35" s="2"/>
      <c r="D35" s="2" t="s">
        <v>771</v>
      </c>
      <c r="E35" s="213"/>
      <c r="F35" s="608">
        <v>122000</v>
      </c>
      <c r="G35" s="237">
        <v>5000</v>
      </c>
      <c r="H35" s="237">
        <v>5000</v>
      </c>
      <c r="I35" s="237">
        <v>5000</v>
      </c>
      <c r="J35" s="215" t="s">
        <v>772</v>
      </c>
    </row>
    <row r="36" spans="1:10" ht="15.75">
      <c r="A36" s="1"/>
      <c r="B36" s="1" t="s">
        <v>627</v>
      </c>
      <c r="C36" s="2"/>
      <c r="D36" s="2" t="s">
        <v>774</v>
      </c>
      <c r="E36" s="213"/>
      <c r="F36" s="608">
        <v>0</v>
      </c>
      <c r="G36" s="237">
        <v>69272</v>
      </c>
      <c r="H36" s="237">
        <v>69272</v>
      </c>
      <c r="I36" s="237">
        <v>69272</v>
      </c>
      <c r="J36" s="215" t="s">
        <v>773</v>
      </c>
    </row>
    <row r="37" spans="1:10" ht="15.75">
      <c r="A37" s="173" t="s">
        <v>24</v>
      </c>
      <c r="B37" s="173"/>
      <c r="C37" s="3" t="s">
        <v>775</v>
      </c>
      <c r="D37" s="176"/>
      <c r="E37" s="210"/>
      <c r="F37" s="238">
        <f>SUM(F35:F36)</f>
        <v>122000</v>
      </c>
      <c r="G37" s="238">
        <f>SUM(G35:G36)</f>
        <v>74272</v>
      </c>
      <c r="H37" s="238">
        <f>SUM(H35:H36)</f>
        <v>74272</v>
      </c>
      <c r="I37" s="238">
        <f>SUM(I35:I36)</f>
        <v>74272</v>
      </c>
      <c r="J37" s="211" t="s">
        <v>665</v>
      </c>
    </row>
    <row r="38" spans="1:10" ht="15.75">
      <c r="A38" s="15" t="s">
        <v>25</v>
      </c>
      <c r="B38" s="15"/>
      <c r="C38" s="2" t="s">
        <v>776</v>
      </c>
      <c r="D38" s="168"/>
      <c r="E38" s="213"/>
      <c r="F38" s="648"/>
      <c r="G38" s="237"/>
      <c r="H38" s="237"/>
      <c r="I38" s="237"/>
      <c r="J38" s="217"/>
    </row>
    <row r="39" spans="1:10" s="779" customFormat="1" ht="15">
      <c r="A39" s="15"/>
      <c r="B39" s="15" t="s">
        <v>624</v>
      </c>
      <c r="C39" s="2"/>
      <c r="D39" s="14" t="s">
        <v>102</v>
      </c>
      <c r="E39" s="214"/>
      <c r="F39" s="608">
        <v>4099</v>
      </c>
      <c r="G39" s="237">
        <v>0</v>
      </c>
      <c r="H39" s="237">
        <v>0</v>
      </c>
      <c r="I39" s="237">
        <v>0</v>
      </c>
      <c r="J39" s="215" t="s">
        <v>99</v>
      </c>
    </row>
    <row r="40" spans="1:10" ht="15.75">
      <c r="A40" s="1"/>
      <c r="B40" s="1" t="s">
        <v>627</v>
      </c>
      <c r="C40" s="2"/>
      <c r="D40" s="2" t="s">
        <v>777</v>
      </c>
      <c r="E40" s="213"/>
      <c r="F40" s="608">
        <v>25</v>
      </c>
      <c r="G40" s="237">
        <v>0</v>
      </c>
      <c r="H40" s="237">
        <v>0</v>
      </c>
      <c r="I40" s="237">
        <v>0</v>
      </c>
      <c r="J40" s="215" t="s">
        <v>778</v>
      </c>
    </row>
    <row r="41" spans="1:10" ht="15.75">
      <c r="A41" s="173" t="s">
        <v>25</v>
      </c>
      <c r="B41" s="173"/>
      <c r="C41" s="3" t="s">
        <v>779</v>
      </c>
      <c r="D41" s="176"/>
      <c r="E41" s="210"/>
      <c r="F41" s="238">
        <f>SUM(F39:F40)</f>
        <v>4124</v>
      </c>
      <c r="G41" s="238">
        <f>SUM(G39:G40)</f>
        <v>0</v>
      </c>
      <c r="H41" s="238">
        <f>SUM(H39:H40)</f>
        <v>0</v>
      </c>
      <c r="I41" s="238">
        <f>SUM(I39:I40)</f>
        <v>0</v>
      </c>
      <c r="J41" s="211" t="s">
        <v>778</v>
      </c>
    </row>
    <row r="42" spans="1:10" ht="15.75">
      <c r="A42" s="15" t="s">
        <v>26</v>
      </c>
      <c r="B42" s="15"/>
      <c r="C42" s="2" t="s">
        <v>795</v>
      </c>
      <c r="D42" s="168"/>
      <c r="E42" s="213"/>
      <c r="F42" s="608"/>
      <c r="G42" s="237"/>
      <c r="H42" s="237"/>
      <c r="I42" s="237"/>
      <c r="J42" s="215" t="s">
        <v>783</v>
      </c>
    </row>
    <row r="43" spans="1:10" ht="15.75">
      <c r="A43" s="1"/>
      <c r="B43" s="1" t="s">
        <v>624</v>
      </c>
      <c r="C43" s="2"/>
      <c r="D43" s="2" t="s">
        <v>780</v>
      </c>
      <c r="E43" s="213"/>
      <c r="F43" s="608">
        <v>1946</v>
      </c>
      <c r="G43" s="237">
        <v>1100</v>
      </c>
      <c r="H43" s="237">
        <v>1000</v>
      </c>
      <c r="I43" s="237">
        <v>900</v>
      </c>
      <c r="J43" s="215" t="s">
        <v>783</v>
      </c>
    </row>
    <row r="44" spans="1:10" ht="15.75">
      <c r="A44" s="1"/>
      <c r="B44" s="1" t="s">
        <v>627</v>
      </c>
      <c r="C44" s="2"/>
      <c r="D44" s="2" t="s">
        <v>781</v>
      </c>
      <c r="E44" s="213"/>
      <c r="F44" s="608">
        <v>200</v>
      </c>
      <c r="G44" s="237">
        <v>500</v>
      </c>
      <c r="H44" s="237">
        <v>500</v>
      </c>
      <c r="I44" s="237">
        <v>500</v>
      </c>
      <c r="J44" s="215" t="s">
        <v>783</v>
      </c>
    </row>
    <row r="45" spans="1:10" ht="15.75">
      <c r="A45" s="173" t="s">
        <v>26</v>
      </c>
      <c r="B45" s="173"/>
      <c r="C45" s="3" t="s">
        <v>807</v>
      </c>
      <c r="D45" s="176"/>
      <c r="E45" s="210"/>
      <c r="F45" s="238">
        <f>SUM(F43:F44)</f>
        <v>2146</v>
      </c>
      <c r="G45" s="238">
        <f>SUM(G43:G44)</f>
        <v>1600</v>
      </c>
      <c r="H45" s="238">
        <f>SUM(H43:H44)</f>
        <v>1500</v>
      </c>
      <c r="I45" s="238">
        <f>SUM(I43:I44)</f>
        <v>1400</v>
      </c>
      <c r="J45" s="211" t="s">
        <v>783</v>
      </c>
    </row>
    <row r="46" spans="1:10" ht="15.75">
      <c r="A46" s="15" t="s">
        <v>27</v>
      </c>
      <c r="B46" s="15"/>
      <c r="C46" s="2" t="s">
        <v>709</v>
      </c>
      <c r="D46" s="168"/>
      <c r="E46" s="213"/>
      <c r="F46" s="608"/>
      <c r="G46" s="237"/>
      <c r="H46" s="237"/>
      <c r="I46" s="237"/>
      <c r="J46" s="215" t="s">
        <v>593</v>
      </c>
    </row>
    <row r="47" spans="1:10" ht="15.75">
      <c r="A47" s="1"/>
      <c r="B47" s="1" t="s">
        <v>624</v>
      </c>
      <c r="C47" s="2"/>
      <c r="D47" s="2" t="s">
        <v>847</v>
      </c>
      <c r="E47" s="213"/>
      <c r="F47" s="608">
        <v>1965</v>
      </c>
      <c r="G47" s="237">
        <v>0</v>
      </c>
      <c r="H47" s="237">
        <v>0</v>
      </c>
      <c r="I47" s="237">
        <v>0</v>
      </c>
      <c r="J47" s="215"/>
    </row>
    <row r="48" spans="1:10" ht="15.75">
      <c r="A48" s="1"/>
      <c r="B48" s="1" t="s">
        <v>627</v>
      </c>
      <c r="C48" s="2"/>
      <c r="D48" s="2" t="s">
        <v>668</v>
      </c>
      <c r="E48" s="213"/>
      <c r="F48" s="608">
        <v>929782</v>
      </c>
      <c r="G48" s="237">
        <v>0</v>
      </c>
      <c r="H48" s="237">
        <v>0</v>
      </c>
      <c r="I48" s="237">
        <v>0</v>
      </c>
      <c r="J48" s="215"/>
    </row>
    <row r="49" spans="1:10" ht="15.75">
      <c r="A49" s="173" t="s">
        <v>27</v>
      </c>
      <c r="B49" s="173"/>
      <c r="C49" s="3" t="s">
        <v>672</v>
      </c>
      <c r="D49" s="176"/>
      <c r="E49" s="210"/>
      <c r="F49" s="238">
        <f>SUM(F47:F48)</f>
        <v>931747</v>
      </c>
      <c r="G49" s="238">
        <f>SUM(G47:G48)</f>
        <v>0</v>
      </c>
      <c r="H49" s="238">
        <f>SUM(H47:H48)</f>
        <v>0</v>
      </c>
      <c r="I49" s="238">
        <f>SUM(I47:I48)</f>
        <v>0</v>
      </c>
      <c r="J49" s="211" t="s">
        <v>593</v>
      </c>
    </row>
    <row r="50" spans="1:10" ht="15.75">
      <c r="A50" s="218"/>
      <c r="B50" s="218"/>
      <c r="C50" s="219" t="s">
        <v>68</v>
      </c>
      <c r="D50" s="218"/>
      <c r="E50" s="218"/>
      <c r="F50" s="238">
        <f>SUM(F18,F23,F28,F33,F37,F41,F45,F49)</f>
        <v>3121838</v>
      </c>
      <c r="G50" s="238">
        <f>SUM(G18,G23,G28,G33,G37,G41,G45,G49)</f>
        <v>1562124</v>
      </c>
      <c r="H50" s="238">
        <f>SUM(H18,H23,H28,H33,H37,H41,H45,H49)</f>
        <v>1565636</v>
      </c>
      <c r="I50" s="238">
        <f>SUM(I18,I23,I28,I33,I37,I41,I45,I49)</f>
        <v>1569249</v>
      </c>
      <c r="J50" s="211"/>
    </row>
    <row r="51" spans="1:10" ht="15.75">
      <c r="A51" s="222"/>
      <c r="B51" s="223"/>
      <c r="C51" s="224"/>
      <c r="D51" s="225"/>
      <c r="E51" s="221"/>
      <c r="F51" s="648"/>
      <c r="G51" s="237"/>
      <c r="H51" s="237"/>
      <c r="I51" s="237"/>
      <c r="J51" s="217"/>
    </row>
    <row r="52" spans="1:10" ht="15.75">
      <c r="A52" s="222"/>
      <c r="B52" s="223"/>
      <c r="C52" s="224"/>
      <c r="D52" s="225"/>
      <c r="E52" s="221"/>
      <c r="F52" s="648"/>
      <c r="G52" s="237"/>
      <c r="H52" s="237"/>
      <c r="I52" s="237"/>
      <c r="J52" s="217"/>
    </row>
    <row r="53" spans="1:10" ht="15.75">
      <c r="A53" s="222"/>
      <c r="B53" s="226" t="s">
        <v>719</v>
      </c>
      <c r="C53" s="224"/>
      <c r="D53" s="225"/>
      <c r="E53" s="221"/>
      <c r="F53" s="648"/>
      <c r="G53" s="237"/>
      <c r="H53" s="237"/>
      <c r="I53" s="237"/>
      <c r="J53" s="217"/>
    </row>
    <row r="54" spans="1:10" ht="15.75">
      <c r="A54" s="222"/>
      <c r="B54" s="223"/>
      <c r="C54" s="224"/>
      <c r="D54" s="225"/>
      <c r="E54" s="221"/>
      <c r="F54" s="648"/>
      <c r="G54" s="237"/>
      <c r="H54" s="237"/>
      <c r="I54" s="237"/>
      <c r="J54" s="217"/>
    </row>
    <row r="55" spans="1:10" ht="15.75">
      <c r="A55" s="122" t="s">
        <v>624</v>
      </c>
      <c r="B55" s="227"/>
      <c r="C55" s="123"/>
      <c r="D55" s="124" t="s">
        <v>69</v>
      </c>
      <c r="E55" s="124"/>
      <c r="F55" s="239"/>
      <c r="G55" s="241"/>
      <c r="H55" s="241"/>
      <c r="I55" s="241"/>
      <c r="J55" s="211"/>
    </row>
    <row r="56" spans="1:10" ht="15">
      <c r="A56" s="4"/>
      <c r="B56" s="5" t="s">
        <v>20</v>
      </c>
      <c r="C56" s="9"/>
      <c r="D56" s="7" t="s">
        <v>673</v>
      </c>
      <c r="E56" s="221"/>
      <c r="F56" s="608">
        <v>735416</v>
      </c>
      <c r="G56" s="237">
        <v>493306</v>
      </c>
      <c r="H56" s="237">
        <v>495773</v>
      </c>
      <c r="I56" s="237">
        <v>498251</v>
      </c>
      <c r="J56" s="228" t="s">
        <v>470</v>
      </c>
    </row>
    <row r="57" spans="1:10" ht="15">
      <c r="A57" s="4"/>
      <c r="B57" s="5" t="s">
        <v>28</v>
      </c>
      <c r="C57" s="9"/>
      <c r="D57" s="7" t="s">
        <v>674</v>
      </c>
      <c r="E57" s="221"/>
      <c r="F57" s="608">
        <v>171298</v>
      </c>
      <c r="G57" s="237">
        <v>142989</v>
      </c>
      <c r="H57" s="237">
        <v>143704</v>
      </c>
      <c r="I57" s="237">
        <v>144422</v>
      </c>
      <c r="J57" s="228" t="s">
        <v>471</v>
      </c>
    </row>
    <row r="58" spans="1:10" ht="15.75">
      <c r="A58" s="4"/>
      <c r="B58" s="5" t="s">
        <v>29</v>
      </c>
      <c r="C58" s="9"/>
      <c r="D58" s="7" t="s">
        <v>472</v>
      </c>
      <c r="E58" s="221"/>
      <c r="F58" s="648"/>
      <c r="G58" s="237"/>
      <c r="H58" s="237"/>
      <c r="I58" s="237"/>
      <c r="J58" s="215" t="s">
        <v>467</v>
      </c>
    </row>
    <row r="59" spans="1:10" ht="15">
      <c r="A59" s="4"/>
      <c r="B59" s="5"/>
      <c r="C59" s="6" t="s">
        <v>46</v>
      </c>
      <c r="D59" s="7" t="s">
        <v>70</v>
      </c>
      <c r="E59" s="221"/>
      <c r="F59" s="780">
        <v>5000</v>
      </c>
      <c r="G59" s="237">
        <v>4350</v>
      </c>
      <c r="H59" s="237">
        <v>3719</v>
      </c>
      <c r="I59" s="237">
        <v>2989</v>
      </c>
      <c r="J59" s="215" t="s">
        <v>577</v>
      </c>
    </row>
    <row r="60" spans="1:10" ht="15">
      <c r="A60" s="4"/>
      <c r="B60" s="5"/>
      <c r="C60" s="6" t="s">
        <v>47</v>
      </c>
      <c r="D60" s="7" t="s">
        <v>71</v>
      </c>
      <c r="E60" s="221"/>
      <c r="F60" s="780">
        <v>539227</v>
      </c>
      <c r="G60" s="237">
        <v>421208</v>
      </c>
      <c r="H60" s="237">
        <v>423313</v>
      </c>
      <c r="I60" s="237">
        <v>425430</v>
      </c>
      <c r="J60" s="215" t="s">
        <v>72</v>
      </c>
    </row>
    <row r="61" spans="1:10" ht="15">
      <c r="A61" s="11"/>
      <c r="B61" s="12" t="s">
        <v>29</v>
      </c>
      <c r="C61" s="229"/>
      <c r="D61" s="13" t="s">
        <v>813</v>
      </c>
      <c r="E61" s="218"/>
      <c r="F61" s="242">
        <f>SUM(F59:F60)</f>
        <v>544227</v>
      </c>
      <c r="G61" s="242">
        <f>SUM(G59:G60)</f>
        <v>425558</v>
      </c>
      <c r="H61" s="242">
        <f>SUM(H59:H60)</f>
        <v>427032</v>
      </c>
      <c r="I61" s="242">
        <f>SUM(I59:I60)</f>
        <v>428419</v>
      </c>
      <c r="J61" s="216" t="s">
        <v>467</v>
      </c>
    </row>
    <row r="62" spans="1:10" ht="15">
      <c r="A62" s="4"/>
      <c r="B62" s="5" t="s">
        <v>30</v>
      </c>
      <c r="C62" s="9"/>
      <c r="D62" s="129" t="s">
        <v>720</v>
      </c>
      <c r="E62" s="243"/>
      <c r="F62" s="780">
        <v>42742</v>
      </c>
      <c r="G62" s="237">
        <v>42680</v>
      </c>
      <c r="H62" s="237">
        <v>42680</v>
      </c>
      <c r="I62" s="237">
        <v>42680</v>
      </c>
      <c r="J62" s="215" t="s">
        <v>469</v>
      </c>
    </row>
    <row r="63" spans="1:10" ht="15">
      <c r="A63" s="4"/>
      <c r="B63" s="5" t="s">
        <v>31</v>
      </c>
      <c r="C63" s="9"/>
      <c r="D63" s="7" t="s">
        <v>802</v>
      </c>
      <c r="E63" s="221"/>
      <c r="F63" s="780"/>
      <c r="G63" s="237"/>
      <c r="H63" s="237"/>
      <c r="I63" s="237"/>
      <c r="J63" s="215"/>
    </row>
    <row r="64" spans="1:10" ht="15">
      <c r="A64" s="4"/>
      <c r="B64" s="10"/>
      <c r="C64" s="104" t="s">
        <v>53</v>
      </c>
      <c r="D64" s="7" t="s">
        <v>73</v>
      </c>
      <c r="E64" s="7"/>
      <c r="F64" s="780">
        <v>4294</v>
      </c>
      <c r="G64" s="237">
        <v>0</v>
      </c>
      <c r="H64" s="237">
        <v>0</v>
      </c>
      <c r="I64" s="237">
        <v>0</v>
      </c>
      <c r="J64" s="215" t="s">
        <v>5</v>
      </c>
    </row>
    <row r="65" spans="1:10" ht="15">
      <c r="A65" s="4"/>
      <c r="B65" s="10"/>
      <c r="C65" s="104" t="s">
        <v>48</v>
      </c>
      <c r="D65" s="7" t="s">
        <v>482</v>
      </c>
      <c r="E65" s="7"/>
      <c r="F65" s="780">
        <v>0</v>
      </c>
      <c r="G65" s="237">
        <v>0</v>
      </c>
      <c r="H65" s="237">
        <v>0</v>
      </c>
      <c r="I65" s="237">
        <v>0</v>
      </c>
      <c r="J65" s="215" t="s">
        <v>552</v>
      </c>
    </row>
    <row r="66" spans="1:10" ht="15">
      <c r="A66" s="4"/>
      <c r="B66" s="10"/>
      <c r="C66" s="104" t="s">
        <v>51</v>
      </c>
      <c r="D66" s="7" t="s">
        <v>74</v>
      </c>
      <c r="E66" s="7"/>
      <c r="F66" s="780">
        <v>255426</v>
      </c>
      <c r="G66" s="237">
        <v>228183</v>
      </c>
      <c r="H66" s="237">
        <v>228183</v>
      </c>
      <c r="I66" s="237">
        <v>228183</v>
      </c>
      <c r="J66" s="215" t="s">
        <v>571</v>
      </c>
    </row>
    <row r="67" spans="1:10" ht="15">
      <c r="A67" s="4"/>
      <c r="B67" s="10"/>
      <c r="C67" s="104" t="s">
        <v>52</v>
      </c>
      <c r="D67" s="7" t="s">
        <v>451</v>
      </c>
      <c r="E67" s="7"/>
      <c r="F67" s="780">
        <v>1704</v>
      </c>
      <c r="G67" s="237">
        <v>0</v>
      </c>
      <c r="H67" s="237">
        <v>0</v>
      </c>
      <c r="I67" s="237">
        <v>0</v>
      </c>
      <c r="J67" s="215" t="s">
        <v>101</v>
      </c>
    </row>
    <row r="68" spans="1:10" ht="15">
      <c r="A68" s="4"/>
      <c r="B68" s="10"/>
      <c r="C68" s="104" t="s">
        <v>100</v>
      </c>
      <c r="D68" s="7" t="s">
        <v>75</v>
      </c>
      <c r="E68" s="7"/>
      <c r="F68" s="780">
        <v>333611</v>
      </c>
      <c r="G68" s="237">
        <v>277318</v>
      </c>
      <c r="H68" s="237">
        <v>278704</v>
      </c>
      <c r="I68" s="237">
        <v>280098</v>
      </c>
      <c r="J68" s="215" t="s">
        <v>676</v>
      </c>
    </row>
    <row r="69" spans="1:10" ht="15">
      <c r="A69" s="4"/>
      <c r="B69" s="10"/>
      <c r="C69" s="104" t="s">
        <v>553</v>
      </c>
      <c r="D69" s="7" t="s">
        <v>76</v>
      </c>
      <c r="E69" s="7"/>
      <c r="F69" s="780">
        <v>67456</v>
      </c>
      <c r="G69" s="237">
        <v>0</v>
      </c>
      <c r="H69" s="237">
        <v>0</v>
      </c>
      <c r="I69" s="237">
        <v>0</v>
      </c>
      <c r="J69" s="215" t="s">
        <v>797</v>
      </c>
    </row>
    <row r="70" spans="1:10" ht="15">
      <c r="A70" s="11"/>
      <c r="B70" s="230" t="s">
        <v>31</v>
      </c>
      <c r="C70" s="231"/>
      <c r="D70" s="13" t="s">
        <v>85</v>
      </c>
      <c r="E70" s="13"/>
      <c r="F70" s="242">
        <f>SUM(F64:F69)</f>
        <v>662491</v>
      </c>
      <c r="G70" s="242">
        <f>SUM(G64:G69)</f>
        <v>505501</v>
      </c>
      <c r="H70" s="242">
        <f>SUM(H64:H69)</f>
        <v>506887</v>
      </c>
      <c r="I70" s="242">
        <f>SUM(I64:I69)</f>
        <v>508281</v>
      </c>
      <c r="J70" s="216" t="s">
        <v>803</v>
      </c>
    </row>
    <row r="71" spans="1:10" ht="15.75">
      <c r="A71" s="132" t="s">
        <v>624</v>
      </c>
      <c r="B71" s="132"/>
      <c r="C71" s="133"/>
      <c r="D71" s="133" t="s">
        <v>679</v>
      </c>
      <c r="E71" s="133"/>
      <c r="F71" s="244">
        <f>SUM(F56,F57,F61,F62,F70)</f>
        <v>2156174</v>
      </c>
      <c r="G71" s="244">
        <f>SUM(G56,G57,G61,G62,G70)</f>
        <v>1610034</v>
      </c>
      <c r="H71" s="244">
        <f>SUM(H56,H57,H61,H62,H70)</f>
        <v>1616076</v>
      </c>
      <c r="I71" s="244">
        <f>SUM(I56,I57,I61,I62,I70)</f>
        <v>1622053</v>
      </c>
      <c r="J71" s="245"/>
    </row>
    <row r="72" spans="1:10" ht="15.75">
      <c r="A72" s="222"/>
      <c r="B72" s="223"/>
      <c r="C72" s="224"/>
      <c r="D72" s="225"/>
      <c r="E72" s="221"/>
      <c r="F72" s="648"/>
      <c r="G72" s="237"/>
      <c r="H72" s="237"/>
      <c r="I72" s="237"/>
      <c r="J72" s="217"/>
    </row>
    <row r="73" spans="1:10" ht="15.75">
      <c r="A73" s="122" t="s">
        <v>627</v>
      </c>
      <c r="B73" s="227"/>
      <c r="C73" s="123"/>
      <c r="D73" s="124" t="s">
        <v>77</v>
      </c>
      <c r="E73" s="124"/>
      <c r="F73" s="239"/>
      <c r="G73" s="241"/>
      <c r="H73" s="241"/>
      <c r="I73" s="241"/>
      <c r="J73" s="211"/>
    </row>
    <row r="74" spans="1:10" ht="15.75">
      <c r="A74" s="222"/>
      <c r="B74" s="5" t="s">
        <v>32</v>
      </c>
      <c r="C74" s="128"/>
      <c r="D74" s="16" t="s">
        <v>78</v>
      </c>
      <c r="E74" s="129"/>
      <c r="F74" s="608">
        <v>808264</v>
      </c>
      <c r="G74" s="237">
        <v>0</v>
      </c>
      <c r="H74" s="237">
        <v>0</v>
      </c>
      <c r="I74" s="237">
        <v>0</v>
      </c>
      <c r="J74" s="215" t="s">
        <v>797</v>
      </c>
    </row>
    <row r="75" spans="1:10" ht="15.75">
      <c r="A75" s="222"/>
      <c r="B75" s="127" t="s">
        <v>33</v>
      </c>
      <c r="C75" s="128"/>
      <c r="D75" s="129" t="s">
        <v>79</v>
      </c>
      <c r="E75" s="129"/>
      <c r="F75" s="608">
        <v>101488</v>
      </c>
      <c r="G75" s="237">
        <v>5000</v>
      </c>
      <c r="H75" s="237">
        <v>5000</v>
      </c>
      <c r="I75" s="237">
        <v>5000</v>
      </c>
      <c r="J75" s="215" t="s">
        <v>682</v>
      </c>
    </row>
    <row r="76" spans="1:10" ht="15.75">
      <c r="A76" s="222"/>
      <c r="B76" s="127" t="s">
        <v>34</v>
      </c>
      <c r="C76" s="128"/>
      <c r="D76" s="16" t="s">
        <v>80</v>
      </c>
      <c r="E76" s="129"/>
      <c r="F76" s="608">
        <v>13014</v>
      </c>
      <c r="G76" s="237">
        <v>0</v>
      </c>
      <c r="H76" s="237">
        <v>0</v>
      </c>
      <c r="I76" s="237">
        <v>0</v>
      </c>
      <c r="J76" s="215" t="s">
        <v>685</v>
      </c>
    </row>
    <row r="77" spans="1:10" ht="15.75">
      <c r="A77" s="222"/>
      <c r="B77" s="127" t="s">
        <v>35</v>
      </c>
      <c r="C77" s="128"/>
      <c r="D77" s="16" t="s">
        <v>81</v>
      </c>
      <c r="E77" s="129"/>
      <c r="F77" s="608">
        <v>4462</v>
      </c>
      <c r="G77" s="237">
        <v>0</v>
      </c>
      <c r="H77" s="237">
        <v>0</v>
      </c>
      <c r="I77" s="237">
        <v>0</v>
      </c>
      <c r="J77" s="215" t="s">
        <v>687</v>
      </c>
    </row>
    <row r="78" spans="1:10" ht="15.75">
      <c r="A78" s="122" t="s">
        <v>627</v>
      </c>
      <c r="B78" s="122"/>
      <c r="C78" s="124"/>
      <c r="D78" s="124" t="s">
        <v>82</v>
      </c>
      <c r="E78" s="124"/>
      <c r="F78" s="246">
        <f>SUM(F74:F77)</f>
        <v>927228</v>
      </c>
      <c r="G78" s="246">
        <f>SUM(G74:G77)</f>
        <v>5000</v>
      </c>
      <c r="H78" s="246">
        <f>SUM(H74:H77)</f>
        <v>5000</v>
      </c>
      <c r="I78" s="246">
        <f>SUM(I74:I77)</f>
        <v>5000</v>
      </c>
      <c r="J78" s="211"/>
    </row>
    <row r="79" spans="1:10" ht="15.75">
      <c r="A79" s="117"/>
      <c r="B79" s="117"/>
      <c r="C79" s="131"/>
      <c r="D79" s="131"/>
      <c r="E79" s="131"/>
      <c r="F79" s="388"/>
      <c r="G79" s="237"/>
      <c r="H79" s="237"/>
      <c r="I79" s="237"/>
      <c r="J79" s="217"/>
    </row>
    <row r="80" spans="1:10" ht="15.75">
      <c r="A80" s="122" t="s">
        <v>652</v>
      </c>
      <c r="B80" s="227"/>
      <c r="C80" s="123"/>
      <c r="D80" s="124" t="s">
        <v>721</v>
      </c>
      <c r="E80" s="124"/>
      <c r="F80" s="239"/>
      <c r="G80" s="241"/>
      <c r="H80" s="241"/>
      <c r="I80" s="241"/>
      <c r="J80" s="211" t="s">
        <v>848</v>
      </c>
    </row>
    <row r="81" spans="1:10" ht="15.75">
      <c r="A81" s="222"/>
      <c r="B81" s="5" t="s">
        <v>36</v>
      </c>
      <c r="C81" s="128"/>
      <c r="D81" s="16" t="s">
        <v>83</v>
      </c>
      <c r="E81" s="129"/>
      <c r="F81" s="608">
        <v>15802</v>
      </c>
      <c r="G81" s="237">
        <v>19124</v>
      </c>
      <c r="H81" s="237">
        <v>19124</v>
      </c>
      <c r="I81" s="237">
        <v>19124</v>
      </c>
      <c r="J81" s="215" t="s">
        <v>694</v>
      </c>
    </row>
    <row r="82" spans="1:10" ht="15.75">
      <c r="A82" s="222"/>
      <c r="B82" s="5" t="s">
        <v>57</v>
      </c>
      <c r="C82" s="128"/>
      <c r="D82" s="16" t="s">
        <v>314</v>
      </c>
      <c r="E82" s="129"/>
      <c r="F82" s="608">
        <v>22634</v>
      </c>
      <c r="G82" s="237">
        <v>0</v>
      </c>
      <c r="H82" s="237">
        <v>0</v>
      </c>
      <c r="I82" s="237">
        <v>0</v>
      </c>
      <c r="J82" s="215" t="s">
        <v>312</v>
      </c>
    </row>
    <row r="83" spans="1:10" ht="15.75">
      <c r="A83" s="122" t="s">
        <v>652</v>
      </c>
      <c r="B83" s="227"/>
      <c r="C83" s="123"/>
      <c r="D83" s="124" t="s">
        <v>722</v>
      </c>
      <c r="E83" s="124"/>
      <c r="F83" s="246">
        <f>SUM(F81:F82)</f>
        <v>38436</v>
      </c>
      <c r="G83" s="246">
        <f>SUM(G81:G82)</f>
        <v>19124</v>
      </c>
      <c r="H83" s="246">
        <f>SUM(H81:H82)</f>
        <v>19124</v>
      </c>
      <c r="I83" s="246">
        <f>SUM(I81:I82)</f>
        <v>19124</v>
      </c>
      <c r="J83" s="211" t="s">
        <v>848</v>
      </c>
    </row>
    <row r="84" spans="1:10" s="638" customFormat="1" ht="15.75">
      <c r="A84" s="222"/>
      <c r="B84" s="223"/>
      <c r="C84" s="232"/>
      <c r="D84" s="213"/>
      <c r="E84" s="213"/>
      <c r="F84" s="648"/>
      <c r="G84" s="237"/>
      <c r="H84" s="237"/>
      <c r="I84" s="237"/>
      <c r="J84" s="247"/>
    </row>
    <row r="85" spans="1:10" s="638" customFormat="1" ht="15.75">
      <c r="A85" s="248"/>
      <c r="B85" s="249" t="s">
        <v>815</v>
      </c>
      <c r="C85" s="250"/>
      <c r="D85" s="210"/>
      <c r="E85" s="210"/>
      <c r="F85" s="238">
        <f>SUM(F78,F71,F83)</f>
        <v>3121838</v>
      </c>
      <c r="G85" s="238">
        <f>SUM(G78,G71,G83)</f>
        <v>1634158</v>
      </c>
      <c r="H85" s="238">
        <f>SUM(H78,H71,H83)</f>
        <v>1640200</v>
      </c>
      <c r="I85" s="238">
        <f>SUM(I78,I71,I83)</f>
        <v>1646177</v>
      </c>
      <c r="J85" s="251"/>
    </row>
    <row r="86" spans="1:10" s="638" customFormat="1" ht="15.75">
      <c r="A86" s="187"/>
      <c r="B86" s="188"/>
      <c r="C86" s="233"/>
      <c r="D86" s="189"/>
      <c r="E86" s="189"/>
      <c r="F86" s="648"/>
      <c r="G86" s="237"/>
      <c r="H86" s="237"/>
      <c r="I86" s="237"/>
      <c r="J86" s="247"/>
    </row>
    <row r="87" spans="1:10" s="638" customFormat="1" ht="15.75">
      <c r="A87" s="222"/>
      <c r="B87" s="223"/>
      <c r="C87" s="213"/>
      <c r="D87" s="213"/>
      <c r="E87" s="213"/>
      <c r="F87" s="648"/>
      <c r="G87" s="237"/>
      <c r="H87" s="237"/>
      <c r="I87" s="237"/>
      <c r="J87" s="247"/>
    </row>
    <row r="88" spans="1:10" s="637" customFormat="1" ht="15.75">
      <c r="A88" s="248"/>
      <c r="B88" s="249" t="s">
        <v>62</v>
      </c>
      <c r="C88" s="210"/>
      <c r="D88" s="210"/>
      <c r="E88" s="210"/>
      <c r="F88" s="238">
        <f>SUM(F50)</f>
        <v>3121838</v>
      </c>
      <c r="G88" s="238">
        <f>SUM(G50)</f>
        <v>1562124</v>
      </c>
      <c r="H88" s="238">
        <f>SUM(H50)</f>
        <v>1565636</v>
      </c>
      <c r="I88" s="238">
        <f>SUM(I50)</f>
        <v>1569249</v>
      </c>
      <c r="J88" s="251"/>
    </row>
    <row r="89" spans="1:10" s="637" customFormat="1" ht="15.75">
      <c r="A89" s="248"/>
      <c r="B89" s="249" t="s">
        <v>61</v>
      </c>
      <c r="C89" s="210"/>
      <c r="D89" s="210"/>
      <c r="E89" s="210"/>
      <c r="F89" s="238">
        <f>SUM(F85)</f>
        <v>3121838</v>
      </c>
      <c r="G89" s="238">
        <f>SUM(G85)</f>
        <v>1634158</v>
      </c>
      <c r="H89" s="238">
        <f>SUM(H85)</f>
        <v>1640200</v>
      </c>
      <c r="I89" s="238">
        <f>SUM(I85)</f>
        <v>1646177</v>
      </c>
      <c r="J89" s="251"/>
    </row>
    <row r="90" spans="1:20" ht="18.75">
      <c r="A90" s="949" t="s">
        <v>338</v>
      </c>
      <c r="B90" s="950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</row>
  </sheetData>
  <sheetProtection selectLockedCells="1" selectUnlockedCells="1"/>
  <mergeCells count="4">
    <mergeCell ref="A4:J4"/>
    <mergeCell ref="A10:E10"/>
    <mergeCell ref="F10:I10"/>
    <mergeCell ref="A90:T9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view="pageBreakPreview" zoomScale="75" zoomScaleNormal="75" zoomScaleSheetLayoutView="75" workbookViewId="0" topLeftCell="A1">
      <pane xSplit="6" ySplit="10" topLeftCell="G2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2" sqref="A2"/>
    </sheetView>
  </sheetViews>
  <sheetFormatPr defaultColWidth="16.00390625" defaultRowHeight="12.75"/>
  <cols>
    <col min="1" max="1" width="16.00390625" style="236" customWidth="1"/>
    <col min="2" max="2" width="43.25390625" style="236" customWidth="1"/>
    <col min="3" max="3" width="23.25390625" style="236" customWidth="1"/>
    <col min="4" max="4" width="18.75390625" style="236" customWidth="1"/>
    <col min="5" max="5" width="19.875" style="236" customWidth="1"/>
    <col min="6" max="6" width="16.00390625" style="236" customWidth="1"/>
    <col min="7" max="7" width="18.625" style="236" bestFit="1" customWidth="1"/>
    <col min="8" max="9" width="16.00390625" style="236" customWidth="1"/>
    <col min="10" max="10" width="16.00390625" style="881" customWidth="1"/>
    <col min="11" max="11" width="18.625" style="236" bestFit="1" customWidth="1"/>
    <col min="12" max="16384" width="16.00390625" style="236" customWidth="1"/>
  </cols>
  <sheetData>
    <row r="1" spans="1:14" ht="17.25" customHeight="1">
      <c r="A1" s="961" t="s">
        <v>157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</row>
    <row r="2" spans="1:10" ht="15.75">
      <c r="A2" s="877"/>
      <c r="B2" s="877"/>
      <c r="C2" s="877"/>
      <c r="D2" s="877"/>
      <c r="E2" s="877"/>
      <c r="F2" s="877"/>
      <c r="G2" s="877"/>
      <c r="H2" s="877"/>
      <c r="I2" s="877"/>
      <c r="J2" s="878"/>
    </row>
    <row r="3" spans="1:14" ht="15.75">
      <c r="A3" s="968" t="s">
        <v>248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</row>
    <row r="4" spans="1:10" ht="15.75">
      <c r="A4" s="879"/>
      <c r="B4" s="879"/>
      <c r="C4" s="879"/>
      <c r="D4" s="879"/>
      <c r="E4" s="879"/>
      <c r="F4" s="879"/>
      <c r="G4" s="879"/>
      <c r="H4" s="879"/>
      <c r="I4" s="879"/>
      <c r="J4" s="880"/>
    </row>
    <row r="5" spans="1:10" ht="15.75">
      <c r="A5" s="879"/>
      <c r="B5" s="879"/>
      <c r="C5" s="879"/>
      <c r="D5" s="879"/>
      <c r="E5" s="879"/>
      <c r="F5" s="879"/>
      <c r="G5" s="879"/>
      <c r="H5" s="879"/>
      <c r="I5" s="879"/>
      <c r="J5" s="880"/>
    </row>
    <row r="6" spans="1:6" ht="15.75">
      <c r="A6" s="976"/>
      <c r="B6" s="976"/>
      <c r="C6" s="976"/>
      <c r="D6" s="976"/>
      <c r="E6" s="976"/>
      <c r="F6" s="976"/>
    </row>
    <row r="7" spans="1:14" ht="25.5" customHeight="1">
      <c r="A7" s="977" t="s">
        <v>453</v>
      </c>
      <c r="B7" s="977"/>
      <c r="C7" s="975" t="s">
        <v>249</v>
      </c>
      <c r="D7" s="975"/>
      <c r="E7" s="975"/>
      <c r="F7" s="975"/>
      <c r="G7" s="979" t="s">
        <v>250</v>
      </c>
      <c r="H7" s="979"/>
      <c r="I7" s="979"/>
      <c r="J7" s="979"/>
      <c r="K7" s="979" t="s">
        <v>455</v>
      </c>
      <c r="L7" s="979"/>
      <c r="M7" s="979"/>
      <c r="N7" s="979"/>
    </row>
    <row r="8" spans="1:14" ht="15" customHeight="1">
      <c r="A8" s="882"/>
      <c r="B8" s="883" t="s">
        <v>458</v>
      </c>
      <c r="C8" s="978" t="s">
        <v>459</v>
      </c>
      <c r="D8" s="978"/>
      <c r="E8" s="978"/>
      <c r="F8" s="978"/>
      <c r="G8" s="980" t="s">
        <v>620</v>
      </c>
      <c r="H8" s="980"/>
      <c r="I8" s="980"/>
      <c r="J8" s="980"/>
      <c r="K8" s="980" t="s">
        <v>842</v>
      </c>
      <c r="L8" s="980"/>
      <c r="M8" s="980"/>
      <c r="N8" s="980"/>
    </row>
    <row r="9" spans="1:14" s="885" customFormat="1" ht="15" customHeight="1">
      <c r="A9" s="972"/>
      <c r="B9" s="972"/>
      <c r="C9" s="972" t="s">
        <v>251</v>
      </c>
      <c r="D9" s="973" t="s">
        <v>252</v>
      </c>
      <c r="E9" s="973"/>
      <c r="F9" s="974" t="s">
        <v>698</v>
      </c>
      <c r="G9" s="983" t="s">
        <v>251</v>
      </c>
      <c r="H9" s="981" t="s">
        <v>252</v>
      </c>
      <c r="I9" s="981"/>
      <c r="J9" s="984" t="s">
        <v>698</v>
      </c>
      <c r="K9" s="983" t="s">
        <v>251</v>
      </c>
      <c r="L9" s="981" t="s">
        <v>252</v>
      </c>
      <c r="M9" s="981"/>
      <c r="N9" s="982" t="s">
        <v>698</v>
      </c>
    </row>
    <row r="10" spans="1:14" s="885" customFormat="1" ht="21.75" customHeight="1">
      <c r="A10" s="972"/>
      <c r="B10" s="972"/>
      <c r="C10" s="972"/>
      <c r="D10" s="886" t="s">
        <v>718</v>
      </c>
      <c r="E10" s="252" t="s">
        <v>253</v>
      </c>
      <c r="F10" s="974"/>
      <c r="G10" s="983"/>
      <c r="H10" s="884" t="s">
        <v>718</v>
      </c>
      <c r="I10" s="884" t="s">
        <v>253</v>
      </c>
      <c r="J10" s="984"/>
      <c r="K10" s="983"/>
      <c r="L10" s="884" t="s">
        <v>718</v>
      </c>
      <c r="M10" s="884" t="s">
        <v>253</v>
      </c>
      <c r="N10" s="982"/>
    </row>
    <row r="11" spans="1:14" ht="18.75" customHeight="1">
      <c r="A11" s="971" t="s">
        <v>254</v>
      </c>
      <c r="B11" s="971"/>
      <c r="C11" s="971"/>
      <c r="D11" s="971"/>
      <c r="E11" s="971"/>
      <c r="F11" s="888">
        <f>SUM(C12:E18)</f>
        <v>294</v>
      </c>
      <c r="G11" s="889"/>
      <c r="H11" s="889"/>
      <c r="I11" s="889"/>
      <c r="J11" s="890">
        <f>SUM(G12:I18)</f>
        <v>-41</v>
      </c>
      <c r="K11" s="889"/>
      <c r="L11" s="889"/>
      <c r="M11" s="889"/>
      <c r="N11" s="889">
        <f>F11+J11</f>
        <v>253</v>
      </c>
    </row>
    <row r="12" spans="1:14" ht="18.75" customHeight="1">
      <c r="A12" s="891"/>
      <c r="B12" s="892" t="s">
        <v>255</v>
      </c>
      <c r="C12" s="892"/>
      <c r="D12" s="892">
        <v>1</v>
      </c>
      <c r="E12" s="253"/>
      <c r="F12" s="893"/>
      <c r="G12" s="889"/>
      <c r="H12" s="889">
        <v>1</v>
      </c>
      <c r="I12" s="889"/>
      <c r="J12" s="890"/>
      <c r="K12" s="889"/>
      <c r="L12" s="889">
        <v>2</v>
      </c>
      <c r="M12" s="889"/>
      <c r="N12" s="889"/>
    </row>
    <row r="13" spans="1:14" ht="18.75" customHeight="1">
      <c r="A13" s="887"/>
      <c r="B13" s="894" t="s">
        <v>256</v>
      </c>
      <c r="C13" s="894"/>
      <c r="D13" s="894">
        <v>13</v>
      </c>
      <c r="E13" s="254"/>
      <c r="F13" s="888"/>
      <c r="G13" s="889"/>
      <c r="H13" s="889"/>
      <c r="I13" s="889"/>
      <c r="J13" s="890"/>
      <c r="K13" s="889"/>
      <c r="L13" s="889">
        <v>13</v>
      </c>
      <c r="M13" s="889"/>
      <c r="N13" s="889"/>
    </row>
    <row r="14" spans="1:14" ht="18.75" customHeight="1">
      <c r="A14" s="887"/>
      <c r="B14" s="894" t="s">
        <v>257</v>
      </c>
      <c r="C14" s="894"/>
      <c r="D14" s="894">
        <v>10</v>
      </c>
      <c r="E14" s="254"/>
      <c r="F14" s="888"/>
      <c r="G14" s="889"/>
      <c r="H14" s="889"/>
      <c r="I14" s="889"/>
      <c r="J14" s="890"/>
      <c r="K14" s="889"/>
      <c r="L14" s="889">
        <v>11</v>
      </c>
      <c r="M14" s="889"/>
      <c r="N14" s="889"/>
    </row>
    <row r="15" spans="1:14" ht="18.75" customHeight="1">
      <c r="A15" s="887"/>
      <c r="B15" s="894" t="s">
        <v>258</v>
      </c>
      <c r="C15" s="894"/>
      <c r="D15" s="894">
        <v>0</v>
      </c>
      <c r="E15" s="254"/>
      <c r="F15" s="888"/>
      <c r="G15" s="889"/>
      <c r="H15" s="889"/>
      <c r="I15" s="889"/>
      <c r="J15" s="890"/>
      <c r="K15" s="889"/>
      <c r="L15" s="889">
        <v>0</v>
      </c>
      <c r="M15" s="889"/>
      <c r="N15" s="889"/>
    </row>
    <row r="16" spans="1:14" ht="15.75">
      <c r="A16" s="895"/>
      <c r="B16" s="899" t="s">
        <v>259</v>
      </c>
      <c r="C16" s="894"/>
      <c r="D16" s="900">
        <v>3</v>
      </c>
      <c r="E16" s="254"/>
      <c r="F16" s="888"/>
      <c r="G16" s="889"/>
      <c r="H16" s="889"/>
      <c r="I16" s="889"/>
      <c r="J16" s="890"/>
      <c r="K16" s="889"/>
      <c r="L16" s="889">
        <v>3</v>
      </c>
      <c r="M16" s="889"/>
      <c r="N16" s="889"/>
    </row>
    <row r="17" spans="1:14" ht="15.75">
      <c r="A17" s="895"/>
      <c r="B17" s="899" t="s">
        <v>260</v>
      </c>
      <c r="C17" s="894"/>
      <c r="D17" s="900">
        <v>3</v>
      </c>
      <c r="E17" s="254"/>
      <c r="F17" s="888"/>
      <c r="G17" s="889"/>
      <c r="H17" s="889">
        <v>-3</v>
      </c>
      <c r="I17" s="889"/>
      <c r="J17" s="890"/>
      <c r="K17" s="889"/>
      <c r="L17" s="889">
        <v>0</v>
      </c>
      <c r="M17" s="889"/>
      <c r="N17" s="889"/>
    </row>
    <row r="18" spans="1:14" ht="15.75">
      <c r="A18" s="895"/>
      <c r="B18" s="899" t="s">
        <v>261</v>
      </c>
      <c r="C18" s="894"/>
      <c r="D18" s="900">
        <v>264</v>
      </c>
      <c r="E18" s="254"/>
      <c r="F18" s="888"/>
      <c r="G18" s="889"/>
      <c r="H18" s="889">
        <v>-39</v>
      </c>
      <c r="I18" s="889"/>
      <c r="J18" s="890"/>
      <c r="K18" s="889"/>
      <c r="L18" s="889">
        <v>225</v>
      </c>
      <c r="M18" s="889"/>
      <c r="N18" s="889"/>
    </row>
    <row r="19" spans="1:14" ht="15.75">
      <c r="A19" s="901"/>
      <c r="B19" s="902"/>
      <c r="C19" s="903"/>
      <c r="D19" s="886"/>
      <c r="E19" s="886"/>
      <c r="F19" s="904"/>
      <c r="G19" s="889"/>
      <c r="H19" s="889"/>
      <c r="I19" s="889"/>
      <c r="J19" s="890"/>
      <c r="K19" s="889"/>
      <c r="L19" s="889"/>
      <c r="M19" s="889"/>
      <c r="N19" s="889"/>
    </row>
    <row r="20" spans="1:14" ht="15.75">
      <c r="A20" s="969" t="s">
        <v>262</v>
      </c>
      <c r="B20" s="969"/>
      <c r="C20" s="969"/>
      <c r="D20" s="969"/>
      <c r="E20" s="969"/>
      <c r="F20" s="905">
        <f>SUM(C21:E24)</f>
        <v>76.5</v>
      </c>
      <c r="G20" s="889"/>
      <c r="H20" s="889"/>
      <c r="I20" s="889"/>
      <c r="J20" s="890">
        <f>SUM(G21:I25)</f>
        <v>0</v>
      </c>
      <c r="K20" s="889"/>
      <c r="L20" s="889"/>
      <c r="M20" s="889"/>
      <c r="N20" s="889">
        <f>F20+J20</f>
        <v>76.5</v>
      </c>
    </row>
    <row r="21" spans="1:14" ht="15.75">
      <c r="A21" s="892"/>
      <c r="B21" s="892" t="s">
        <v>263</v>
      </c>
      <c r="C21" s="892">
        <v>14</v>
      </c>
      <c r="D21" s="892">
        <v>44.5</v>
      </c>
      <c r="E21" s="892"/>
      <c r="F21" s="906"/>
      <c r="G21" s="889"/>
      <c r="H21" s="889"/>
      <c r="I21" s="889"/>
      <c r="J21" s="890"/>
      <c r="K21" s="889">
        <v>14</v>
      </c>
      <c r="L21" s="889">
        <v>44.5</v>
      </c>
      <c r="M21" s="889"/>
      <c r="N21" s="889"/>
    </row>
    <row r="22" spans="1:14" ht="15.75">
      <c r="A22" s="894"/>
      <c r="B22" s="894" t="s">
        <v>264</v>
      </c>
      <c r="C22" s="894">
        <v>1</v>
      </c>
      <c r="D22" s="894">
        <v>3</v>
      </c>
      <c r="E22" s="894"/>
      <c r="F22" s="907"/>
      <c r="G22" s="889"/>
      <c r="H22" s="889"/>
      <c r="I22" s="889"/>
      <c r="J22" s="890"/>
      <c r="K22" s="889">
        <v>1</v>
      </c>
      <c r="L22" s="889">
        <v>3</v>
      </c>
      <c r="M22" s="889"/>
      <c r="N22" s="889"/>
    </row>
    <row r="23" spans="1:14" ht="15.75">
      <c r="A23" s="894"/>
      <c r="B23" s="894" t="s">
        <v>265</v>
      </c>
      <c r="C23" s="894"/>
      <c r="D23" s="894">
        <v>9</v>
      </c>
      <c r="E23" s="894"/>
      <c r="F23" s="907"/>
      <c r="G23" s="889"/>
      <c r="H23" s="889"/>
      <c r="I23" s="889"/>
      <c r="J23" s="890"/>
      <c r="K23" s="889"/>
      <c r="L23" s="889">
        <v>9</v>
      </c>
      <c r="M23" s="889"/>
      <c r="N23" s="889"/>
    </row>
    <row r="24" spans="1:14" ht="15.75">
      <c r="A24" s="894"/>
      <c r="B24" s="894" t="s">
        <v>266</v>
      </c>
      <c r="C24" s="894"/>
      <c r="D24" s="894"/>
      <c r="E24" s="894">
        <v>5</v>
      </c>
      <c r="F24" s="907"/>
      <c r="G24" s="889"/>
      <c r="H24" s="889"/>
      <c r="I24" s="889"/>
      <c r="J24" s="890"/>
      <c r="K24" s="889"/>
      <c r="L24" s="889"/>
      <c r="M24" s="889">
        <v>5</v>
      </c>
      <c r="N24" s="889"/>
    </row>
    <row r="25" spans="1:14" ht="15.75">
      <c r="A25" s="908"/>
      <c r="B25" s="908"/>
      <c r="C25" s="908"/>
      <c r="D25" s="908"/>
      <c r="E25" s="908"/>
      <c r="F25" s="909"/>
      <c r="G25" s="889"/>
      <c r="H25" s="889"/>
      <c r="I25" s="889"/>
      <c r="J25" s="890"/>
      <c r="K25" s="889"/>
      <c r="L25" s="889"/>
      <c r="M25" s="889"/>
      <c r="N25" s="889"/>
    </row>
    <row r="26" spans="1:14" ht="15.75">
      <c r="A26" s="969" t="s">
        <v>659</v>
      </c>
      <c r="B26" s="969"/>
      <c r="C26" s="969"/>
      <c r="D26" s="969"/>
      <c r="E26" s="969"/>
      <c r="F26" s="905">
        <f>SUM(C27:E31)</f>
        <v>44</v>
      </c>
      <c r="G26" s="889"/>
      <c r="H26" s="889"/>
      <c r="I26" s="889"/>
      <c r="J26" s="890">
        <f>SUM(G27:I31)</f>
        <v>0</v>
      </c>
      <c r="K26" s="889"/>
      <c r="L26" s="889"/>
      <c r="M26" s="889"/>
      <c r="N26" s="889">
        <f>F26+J26</f>
        <v>44</v>
      </c>
    </row>
    <row r="27" spans="1:14" ht="15.75">
      <c r="A27" s="892"/>
      <c r="B27" s="910" t="s">
        <v>267</v>
      </c>
      <c r="C27" s="910"/>
      <c r="D27" s="892">
        <v>11</v>
      </c>
      <c r="E27" s="892"/>
      <c r="F27" s="906"/>
      <c r="G27" s="889"/>
      <c r="H27" s="889"/>
      <c r="I27" s="889"/>
      <c r="J27" s="890"/>
      <c r="K27" s="889"/>
      <c r="L27" s="892">
        <v>11</v>
      </c>
      <c r="M27" s="892"/>
      <c r="N27" s="889"/>
    </row>
    <row r="28" spans="1:14" ht="15.75">
      <c r="A28" s="894"/>
      <c r="B28" s="911" t="s">
        <v>268</v>
      </c>
      <c r="C28" s="911"/>
      <c r="D28" s="894">
        <v>7</v>
      </c>
      <c r="E28" s="894"/>
      <c r="F28" s="907"/>
      <c r="G28" s="889"/>
      <c r="H28" s="889"/>
      <c r="I28" s="889"/>
      <c r="J28" s="890"/>
      <c r="K28" s="889"/>
      <c r="L28" s="894">
        <v>7</v>
      </c>
      <c r="M28" s="894"/>
      <c r="N28" s="889"/>
    </row>
    <row r="29" spans="1:14" ht="15.75">
      <c r="A29" s="894"/>
      <c r="B29" s="911" t="s">
        <v>269</v>
      </c>
      <c r="C29" s="911"/>
      <c r="D29" s="894">
        <v>1</v>
      </c>
      <c r="E29" s="894"/>
      <c r="F29" s="907"/>
      <c r="G29" s="889"/>
      <c r="H29" s="889"/>
      <c r="I29" s="889"/>
      <c r="J29" s="890"/>
      <c r="K29" s="889"/>
      <c r="L29" s="894">
        <v>1</v>
      </c>
      <c r="M29" s="894"/>
      <c r="N29" s="889"/>
    </row>
    <row r="30" spans="1:14" ht="15.75">
      <c r="A30" s="894"/>
      <c r="B30" s="911" t="s">
        <v>270</v>
      </c>
      <c r="C30" s="911"/>
      <c r="D30" s="894">
        <v>17</v>
      </c>
      <c r="E30" s="894"/>
      <c r="F30" s="907"/>
      <c r="G30" s="889"/>
      <c r="H30" s="889"/>
      <c r="I30" s="889"/>
      <c r="J30" s="890"/>
      <c r="K30" s="889"/>
      <c r="L30" s="894">
        <v>17</v>
      </c>
      <c r="M30" s="894"/>
      <c r="N30" s="889"/>
    </row>
    <row r="31" spans="1:14" ht="15.75">
      <c r="A31" s="894"/>
      <c r="B31" s="911" t="s">
        <v>271</v>
      </c>
      <c r="C31" s="911"/>
      <c r="D31" s="894">
        <v>8</v>
      </c>
      <c r="E31" s="894"/>
      <c r="F31" s="907"/>
      <c r="G31" s="889"/>
      <c r="H31" s="889"/>
      <c r="I31" s="889"/>
      <c r="J31" s="890"/>
      <c r="K31" s="889"/>
      <c r="L31" s="894">
        <v>8</v>
      </c>
      <c r="M31" s="894"/>
      <c r="N31" s="889"/>
    </row>
    <row r="32" spans="1:14" ht="15.75">
      <c r="A32" s="908"/>
      <c r="B32" s="912"/>
      <c r="C32" s="912"/>
      <c r="D32" s="908"/>
      <c r="E32" s="908"/>
      <c r="F32" s="909"/>
      <c r="G32" s="889"/>
      <c r="H32" s="889"/>
      <c r="I32" s="889"/>
      <c r="J32" s="890"/>
      <c r="K32" s="889"/>
      <c r="L32" s="889"/>
      <c r="M32" s="889"/>
      <c r="N32" s="889"/>
    </row>
    <row r="33" spans="1:14" ht="15.75">
      <c r="A33" s="969" t="s">
        <v>662</v>
      </c>
      <c r="B33" s="969"/>
      <c r="C33" s="969"/>
      <c r="D33" s="969"/>
      <c r="E33" s="969"/>
      <c r="F33" s="905">
        <f>SUM(C34:E37)</f>
        <v>28</v>
      </c>
      <c r="G33" s="889"/>
      <c r="H33" s="889"/>
      <c r="I33" s="889"/>
      <c r="J33" s="890">
        <f>SUM(G34:I37)</f>
        <v>0</v>
      </c>
      <c r="K33" s="889"/>
      <c r="L33" s="889"/>
      <c r="M33" s="889"/>
      <c r="N33" s="889">
        <f>F33+J33</f>
        <v>28</v>
      </c>
    </row>
    <row r="34" spans="1:14" ht="15.75">
      <c r="A34" s="892"/>
      <c r="B34" s="910" t="s">
        <v>272</v>
      </c>
      <c r="C34" s="910"/>
      <c r="D34" s="892">
        <v>0</v>
      </c>
      <c r="E34" s="892">
        <v>6</v>
      </c>
      <c r="F34" s="906"/>
      <c r="G34" s="889"/>
      <c r="H34" s="889"/>
      <c r="I34" s="889"/>
      <c r="J34" s="890"/>
      <c r="K34" s="889"/>
      <c r="L34" s="892">
        <v>0</v>
      </c>
      <c r="M34" s="892">
        <v>6</v>
      </c>
      <c r="N34" s="889"/>
    </row>
    <row r="35" spans="1:14" ht="15.75">
      <c r="A35" s="894"/>
      <c r="B35" s="911" t="s">
        <v>273</v>
      </c>
      <c r="C35" s="911"/>
      <c r="D35" s="894">
        <v>7</v>
      </c>
      <c r="E35" s="894">
        <v>0</v>
      </c>
      <c r="F35" s="907"/>
      <c r="G35" s="889"/>
      <c r="H35" s="889"/>
      <c r="I35" s="889"/>
      <c r="J35" s="890"/>
      <c r="K35" s="889"/>
      <c r="L35" s="894">
        <v>7</v>
      </c>
      <c r="M35" s="894">
        <v>0</v>
      </c>
      <c r="N35" s="889"/>
    </row>
    <row r="36" spans="1:14" ht="15.75">
      <c r="A36" s="894"/>
      <c r="B36" s="911" t="s">
        <v>269</v>
      </c>
      <c r="C36" s="911"/>
      <c r="D36" s="894">
        <v>1</v>
      </c>
      <c r="E36" s="894">
        <v>6</v>
      </c>
      <c r="F36" s="907"/>
      <c r="G36" s="889"/>
      <c r="H36" s="889"/>
      <c r="I36" s="889"/>
      <c r="J36" s="890"/>
      <c r="K36" s="889"/>
      <c r="L36" s="894">
        <v>1</v>
      </c>
      <c r="M36" s="894">
        <v>6</v>
      </c>
      <c r="N36" s="889"/>
    </row>
    <row r="37" spans="1:14" ht="15.75">
      <c r="A37" s="908"/>
      <c r="B37" s="912" t="s">
        <v>274</v>
      </c>
      <c r="C37" s="912"/>
      <c r="D37" s="908">
        <v>0</v>
      </c>
      <c r="E37" s="908">
        <v>8</v>
      </c>
      <c r="F37" s="909"/>
      <c r="G37" s="889"/>
      <c r="H37" s="889"/>
      <c r="I37" s="889"/>
      <c r="J37" s="890"/>
      <c r="K37" s="889"/>
      <c r="L37" s="908">
        <v>0</v>
      </c>
      <c r="M37" s="908">
        <v>8</v>
      </c>
      <c r="N37" s="889"/>
    </row>
    <row r="38" spans="1:14" ht="15.75">
      <c r="A38" s="889"/>
      <c r="B38" s="913"/>
      <c r="C38" s="913"/>
      <c r="D38" s="889"/>
      <c r="E38" s="889"/>
      <c r="F38" s="914"/>
      <c r="G38" s="889"/>
      <c r="H38" s="889"/>
      <c r="I38" s="889"/>
      <c r="J38" s="890"/>
      <c r="K38" s="889"/>
      <c r="L38" s="889"/>
      <c r="M38" s="889"/>
      <c r="N38" s="889"/>
    </row>
    <row r="39" spans="1:14" ht="15.75">
      <c r="A39" s="969" t="s">
        <v>519</v>
      </c>
      <c r="B39" s="969"/>
      <c r="C39" s="969"/>
      <c r="D39" s="969"/>
      <c r="E39" s="969"/>
      <c r="F39" s="915">
        <f>SUM(C40:E41)</f>
        <v>14</v>
      </c>
      <c r="G39" s="889"/>
      <c r="H39" s="889"/>
      <c r="I39" s="889"/>
      <c r="J39" s="890">
        <f>SUM(G40:I42)</f>
        <v>0</v>
      </c>
      <c r="K39" s="889"/>
      <c r="L39" s="889"/>
      <c r="M39" s="889"/>
      <c r="N39" s="889">
        <f>F39+J39</f>
        <v>14</v>
      </c>
    </row>
    <row r="40" spans="1:14" ht="15.75">
      <c r="A40" s="889"/>
      <c r="B40" s="913" t="s">
        <v>275</v>
      </c>
      <c r="C40" s="913"/>
      <c r="D40" s="889">
        <v>12</v>
      </c>
      <c r="E40" s="889"/>
      <c r="F40" s="914"/>
      <c r="G40" s="889"/>
      <c r="H40" s="889"/>
      <c r="I40" s="889"/>
      <c r="J40" s="890"/>
      <c r="K40" s="889"/>
      <c r="L40" s="889">
        <v>12</v>
      </c>
      <c r="M40" s="889"/>
      <c r="N40" s="889"/>
    </row>
    <row r="41" spans="1:14" ht="15.75">
      <c r="A41" s="889"/>
      <c r="B41" s="913" t="s">
        <v>276</v>
      </c>
      <c r="C41" s="913"/>
      <c r="D41" s="889">
        <v>2</v>
      </c>
      <c r="E41" s="889"/>
      <c r="F41" s="914"/>
      <c r="G41" s="889"/>
      <c r="H41" s="889">
        <v>-2</v>
      </c>
      <c r="I41" s="889"/>
      <c r="J41" s="890"/>
      <c r="K41" s="889"/>
      <c r="L41" s="889">
        <v>0</v>
      </c>
      <c r="M41" s="889"/>
      <c r="N41" s="889"/>
    </row>
    <row r="42" spans="1:14" ht="15.75">
      <c r="A42" s="889"/>
      <c r="B42" s="913" t="s">
        <v>277</v>
      </c>
      <c r="C42" s="913"/>
      <c r="D42" s="889"/>
      <c r="E42" s="889"/>
      <c r="F42" s="914"/>
      <c r="G42" s="889"/>
      <c r="H42" s="889">
        <v>2</v>
      </c>
      <c r="I42" s="889"/>
      <c r="J42" s="890"/>
      <c r="K42" s="889"/>
      <c r="L42" s="889">
        <v>2</v>
      </c>
      <c r="M42" s="889"/>
      <c r="N42" s="889"/>
    </row>
    <row r="43" spans="1:14" s="885" customFormat="1" ht="15.75">
      <c r="A43" s="970" t="s">
        <v>278</v>
      </c>
      <c r="B43" s="970"/>
      <c r="C43" s="253">
        <f>SUM(C12:C42)</f>
        <v>15</v>
      </c>
      <c r="D43" s="253">
        <f>SUM(D12:D42)</f>
        <v>416.5</v>
      </c>
      <c r="E43" s="253">
        <f>SUM(E12:E42)</f>
        <v>25</v>
      </c>
      <c r="F43" s="916">
        <f aca="true" t="shared" si="0" ref="F43:N43">SUM(F11:F42)</f>
        <v>456.5</v>
      </c>
      <c r="G43" s="916">
        <f t="shared" si="0"/>
        <v>0</v>
      </c>
      <c r="H43" s="916">
        <f t="shared" si="0"/>
        <v>-41</v>
      </c>
      <c r="I43" s="916">
        <f t="shared" si="0"/>
        <v>0</v>
      </c>
      <c r="J43" s="917">
        <f t="shared" si="0"/>
        <v>-41</v>
      </c>
      <c r="K43" s="916">
        <f t="shared" si="0"/>
        <v>15</v>
      </c>
      <c r="L43" s="916">
        <f t="shared" si="0"/>
        <v>376.5</v>
      </c>
      <c r="M43" s="916">
        <f t="shared" si="0"/>
        <v>25</v>
      </c>
      <c r="N43" s="918">
        <f t="shared" si="0"/>
        <v>415.5</v>
      </c>
    </row>
    <row r="44" spans="1:30" ht="18.75">
      <c r="A44" s="966"/>
      <c r="B44" s="967"/>
      <c r="C44" s="967"/>
      <c r="D44" s="967"/>
      <c r="E44" s="967"/>
      <c r="F44" s="967"/>
      <c r="G44" s="967"/>
      <c r="H44" s="967"/>
      <c r="I44" s="967"/>
      <c r="J44" s="967"/>
      <c r="K44" s="967"/>
      <c r="L44" s="967"/>
      <c r="M44" s="967"/>
      <c r="N44" s="967"/>
      <c r="O44" s="967"/>
      <c r="P44" s="967"/>
      <c r="Q44" s="967"/>
      <c r="R44" s="967"/>
      <c r="S44" s="967"/>
      <c r="T44" s="967"/>
      <c r="U44" s="967"/>
      <c r="V44" s="967"/>
      <c r="W44" s="967"/>
      <c r="X44" s="967"/>
      <c r="Y44" s="967"/>
      <c r="Z44" s="967"/>
      <c r="AA44" s="967"/>
      <c r="AB44" s="967"/>
      <c r="AC44" s="967"/>
      <c r="AD44" s="967"/>
    </row>
  </sheetData>
  <sheetProtection selectLockedCells="1" selectUnlockedCells="1"/>
  <mergeCells count="27">
    <mergeCell ref="L9:M9"/>
    <mergeCell ref="N9:N10"/>
    <mergeCell ref="G9:G10"/>
    <mergeCell ref="H9:I9"/>
    <mergeCell ref="J9:J10"/>
    <mergeCell ref="K9:K10"/>
    <mergeCell ref="G7:J7"/>
    <mergeCell ref="K7:N7"/>
    <mergeCell ref="G8:J8"/>
    <mergeCell ref="K8:N8"/>
    <mergeCell ref="F9:F10"/>
    <mergeCell ref="A33:E33"/>
    <mergeCell ref="C7:F7"/>
    <mergeCell ref="A6:F6"/>
    <mergeCell ref="A7:B7"/>
    <mergeCell ref="A9:B10"/>
    <mergeCell ref="C8:F8"/>
    <mergeCell ref="A44:AD44"/>
    <mergeCell ref="A1:N1"/>
    <mergeCell ref="A3:N3"/>
    <mergeCell ref="A39:E39"/>
    <mergeCell ref="A43:B43"/>
    <mergeCell ref="A11:E11"/>
    <mergeCell ref="A20:E20"/>
    <mergeCell ref="A26:E26"/>
    <mergeCell ref="C9:C10"/>
    <mergeCell ref="D9:E9"/>
  </mergeCells>
  <printOptions horizontalCentered="1"/>
  <pageMargins left="0.6692913385826772" right="0.7874015748031497" top="0.5118110236220472" bottom="0.35433070866141736" header="0.5118110236220472" footer="0.5118110236220472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SheetLayoutView="100" zoomScalePageLayoutView="0" workbookViewId="0" topLeftCell="A1">
      <pane xSplit="1" ySplit="1" topLeftCell="C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P32" sqref="P32"/>
    </sheetView>
  </sheetViews>
  <sheetFormatPr defaultColWidth="9.00390625" defaultRowHeight="12.75"/>
  <cols>
    <col min="1" max="1" width="24.625" style="649" customWidth="1"/>
    <col min="2" max="5" width="9.125" style="649" customWidth="1"/>
    <col min="6" max="6" width="9.125" style="650" customWidth="1"/>
    <col min="7" max="9" width="9.125" style="649" customWidth="1"/>
    <col min="10" max="10" width="10.375" style="649" customWidth="1"/>
    <col min="11" max="11" width="9.125" style="649" customWidth="1"/>
    <col min="12" max="12" width="11.125" style="649" bestFit="1" customWidth="1"/>
    <col min="13" max="13" width="9.75390625" style="649" bestFit="1" customWidth="1"/>
    <col min="14" max="14" width="10.375" style="651" customWidth="1"/>
    <col min="15" max="20" width="9.125" style="945" customWidth="1"/>
    <col min="21" max="16384" width="9.125" style="649" customWidth="1"/>
  </cols>
  <sheetData>
    <row r="1" spans="8:14" ht="14.25">
      <c r="H1" s="986" t="s">
        <v>347</v>
      </c>
      <c r="I1" s="986"/>
      <c r="J1" s="986"/>
      <c r="K1" s="986"/>
      <c r="L1" s="986"/>
      <c r="M1" s="986"/>
      <c r="N1" s="986"/>
    </row>
    <row r="3" spans="1:14" ht="12.75">
      <c r="A3" s="985" t="s">
        <v>522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</row>
    <row r="4" spans="12:14" ht="12.75">
      <c r="L4" s="987" t="s">
        <v>596</v>
      </c>
      <c r="M4" s="987"/>
      <c r="N4" s="987"/>
    </row>
    <row r="5" spans="1:14" ht="12.75">
      <c r="A5" s="652" t="s">
        <v>453</v>
      </c>
      <c r="B5" s="652" t="s">
        <v>488</v>
      </c>
      <c r="C5" s="652" t="s">
        <v>489</v>
      </c>
      <c r="D5" s="652" t="s">
        <v>490</v>
      </c>
      <c r="E5" s="652" t="s">
        <v>491</v>
      </c>
      <c r="F5" s="653" t="s">
        <v>492</v>
      </c>
      <c r="G5" s="652" t="s">
        <v>493</v>
      </c>
      <c r="H5" s="652" t="s">
        <v>494</v>
      </c>
      <c r="I5" s="652" t="s">
        <v>495</v>
      </c>
      <c r="J5" s="652" t="s">
        <v>496</v>
      </c>
      <c r="K5" s="652" t="s">
        <v>497</v>
      </c>
      <c r="L5" s="652" t="s">
        <v>498</v>
      </c>
      <c r="M5" s="652" t="s">
        <v>499</v>
      </c>
      <c r="N5" s="654" t="s">
        <v>699</v>
      </c>
    </row>
    <row r="6" spans="1:14" ht="12.75">
      <c r="A6" s="655" t="s">
        <v>500</v>
      </c>
      <c r="C6" s="656"/>
      <c r="D6" s="656"/>
      <c r="E6" s="656"/>
      <c r="F6" s="657"/>
      <c r="G6" s="656"/>
      <c r="H6" s="656"/>
      <c r="I6" s="656"/>
      <c r="J6" s="656"/>
      <c r="K6" s="656"/>
      <c r="L6" s="656"/>
      <c r="M6" s="656"/>
      <c r="N6" s="655"/>
    </row>
    <row r="7" spans="1:14" ht="12.75">
      <c r="A7" s="656" t="s">
        <v>501</v>
      </c>
      <c r="B7" s="657">
        <v>27697</v>
      </c>
      <c r="C7" s="657">
        <f>142754-2000</f>
        <v>140754</v>
      </c>
      <c r="D7" s="657">
        <f>20830+379550-4000+190</f>
        <v>396570</v>
      </c>
      <c r="E7" s="657">
        <v>18858</v>
      </c>
      <c r="F7" s="657">
        <v>18858</v>
      </c>
      <c r="G7" s="657">
        <v>18858</v>
      </c>
      <c r="H7" s="657">
        <v>18858</v>
      </c>
      <c r="I7" s="657">
        <v>18858</v>
      </c>
      <c r="J7" s="657">
        <f>20830+379550-2000</f>
        <v>398380</v>
      </c>
      <c r="K7" s="657">
        <v>18858</v>
      </c>
      <c r="L7" s="657">
        <v>18858</v>
      </c>
      <c r="M7" s="657">
        <v>18858</v>
      </c>
      <c r="N7" s="658">
        <f>SUM(B7:M7)</f>
        <v>1114265</v>
      </c>
    </row>
    <row r="8" spans="1:14" ht="12.75">
      <c r="A8" s="656" t="s">
        <v>502</v>
      </c>
      <c r="B8" s="657">
        <v>0</v>
      </c>
      <c r="C8" s="657">
        <v>0</v>
      </c>
      <c r="D8" s="657">
        <v>0</v>
      </c>
      <c r="E8" s="657">
        <v>0</v>
      </c>
      <c r="F8" s="657">
        <v>4124</v>
      </c>
      <c r="G8" s="657">
        <v>0</v>
      </c>
      <c r="H8" s="657">
        <v>0</v>
      </c>
      <c r="I8" s="657">
        <v>0</v>
      </c>
      <c r="J8" s="657">
        <v>2146</v>
      </c>
      <c r="K8" s="657">
        <v>0</v>
      </c>
      <c r="L8" s="657">
        <v>0</v>
      </c>
      <c r="M8" s="657">
        <v>0</v>
      </c>
      <c r="N8" s="658">
        <f>SUM(B8:M8)</f>
        <v>6270</v>
      </c>
    </row>
    <row r="9" spans="1:14" ht="12.75">
      <c r="A9" s="656" t="s">
        <v>503</v>
      </c>
      <c r="B9" s="657">
        <v>60575</v>
      </c>
      <c r="C9" s="657">
        <v>58575</v>
      </c>
      <c r="D9" s="657">
        <v>123306</v>
      </c>
      <c r="E9" s="657">
        <v>91900</v>
      </c>
      <c r="F9" s="657">
        <v>91900</v>
      </c>
      <c r="G9" s="657">
        <v>91900</v>
      </c>
      <c r="H9" s="657">
        <v>91900</v>
      </c>
      <c r="I9" s="657">
        <v>91900</v>
      </c>
      <c r="J9" s="657">
        <v>91900</v>
      </c>
      <c r="K9" s="657">
        <v>91900</v>
      </c>
      <c r="L9" s="657">
        <v>91900</v>
      </c>
      <c r="M9" s="657">
        <v>91900</v>
      </c>
      <c r="N9" s="658">
        <f>SUM(B9:M9)</f>
        <v>1069556</v>
      </c>
    </row>
    <row r="10" spans="1:14" ht="12.75">
      <c r="A10" s="656" t="s">
        <v>504</v>
      </c>
      <c r="B10" s="657">
        <v>0</v>
      </c>
      <c r="C10" s="657">
        <v>0</v>
      </c>
      <c r="D10" s="657">
        <v>0</v>
      </c>
      <c r="E10" s="657">
        <v>0</v>
      </c>
      <c r="F10" s="657">
        <v>1965</v>
      </c>
      <c r="G10" s="657">
        <v>0</v>
      </c>
      <c r="H10" s="657">
        <v>0</v>
      </c>
      <c r="I10" s="657">
        <v>0</v>
      </c>
      <c r="J10" s="657">
        <v>0</v>
      </c>
      <c r="K10" s="657">
        <v>0</v>
      </c>
      <c r="L10" s="657">
        <v>0</v>
      </c>
      <c r="M10" s="657">
        <v>0</v>
      </c>
      <c r="N10" s="658">
        <f>SUM(B10:M10)</f>
        <v>1965</v>
      </c>
    </row>
    <row r="11" spans="1:14" ht="12.75">
      <c r="A11" s="656" t="s">
        <v>505</v>
      </c>
      <c r="B11" s="657">
        <v>0</v>
      </c>
      <c r="C11" s="657">
        <v>0</v>
      </c>
      <c r="D11" s="657">
        <v>0</v>
      </c>
      <c r="E11" s="657">
        <v>0</v>
      </c>
      <c r="F11" s="657">
        <v>245469</v>
      </c>
      <c r="G11" s="657">
        <v>684313</v>
      </c>
      <c r="H11" s="657">
        <v>0</v>
      </c>
      <c r="I11" s="657">
        <v>0</v>
      </c>
      <c r="J11" s="657">
        <v>0</v>
      </c>
      <c r="K11" s="657">
        <v>0</v>
      </c>
      <c r="L11" s="657">
        <v>0</v>
      </c>
      <c r="M11" s="657">
        <v>0</v>
      </c>
      <c r="N11" s="658">
        <f>SUM(B11:M11)</f>
        <v>929782</v>
      </c>
    </row>
    <row r="12" spans="1:20" s="651" customFormat="1" ht="12.75">
      <c r="A12" s="655" t="s">
        <v>506</v>
      </c>
      <c r="B12" s="658">
        <f aca="true" t="shared" si="0" ref="B12:N12">SUM(B7:B11)</f>
        <v>88272</v>
      </c>
      <c r="C12" s="658">
        <f t="shared" si="0"/>
        <v>199329</v>
      </c>
      <c r="D12" s="658">
        <f t="shared" si="0"/>
        <v>519876</v>
      </c>
      <c r="E12" s="658">
        <f t="shared" si="0"/>
        <v>110758</v>
      </c>
      <c r="F12" s="658">
        <f t="shared" si="0"/>
        <v>362316</v>
      </c>
      <c r="G12" s="658">
        <f t="shared" si="0"/>
        <v>795071</v>
      </c>
      <c r="H12" s="658">
        <f t="shared" si="0"/>
        <v>110758</v>
      </c>
      <c r="I12" s="658">
        <f t="shared" si="0"/>
        <v>110758</v>
      </c>
      <c r="J12" s="658">
        <f t="shared" si="0"/>
        <v>492426</v>
      </c>
      <c r="K12" s="658">
        <f t="shared" si="0"/>
        <v>110758</v>
      </c>
      <c r="L12" s="658">
        <f t="shared" si="0"/>
        <v>110758</v>
      </c>
      <c r="M12" s="658">
        <f t="shared" si="0"/>
        <v>110758</v>
      </c>
      <c r="N12" s="658">
        <f t="shared" si="0"/>
        <v>3121838</v>
      </c>
      <c r="O12" s="946"/>
      <c r="P12" s="946"/>
      <c r="Q12" s="946"/>
      <c r="R12" s="946"/>
      <c r="S12" s="946"/>
      <c r="T12" s="946"/>
    </row>
    <row r="13" spans="1:14" ht="12.75">
      <c r="A13" s="655" t="s">
        <v>507</v>
      </c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8"/>
    </row>
    <row r="14" spans="1:14" ht="12.75">
      <c r="A14" s="656" t="s">
        <v>508</v>
      </c>
      <c r="B14" s="657">
        <v>128707</v>
      </c>
      <c r="C14" s="657">
        <v>128707</v>
      </c>
      <c r="D14" s="657">
        <v>128707</v>
      </c>
      <c r="E14" s="657">
        <v>128707</v>
      </c>
      <c r="F14" s="657">
        <v>128707</v>
      </c>
      <c r="G14" s="657">
        <v>128707</v>
      </c>
      <c r="H14" s="657">
        <v>128707</v>
      </c>
      <c r="I14" s="657">
        <v>128707</v>
      </c>
      <c r="J14" s="657">
        <v>128707</v>
      </c>
      <c r="K14" s="657">
        <v>128707</v>
      </c>
      <c r="L14" s="657">
        <v>128710</v>
      </c>
      <c r="M14" s="657">
        <v>128711</v>
      </c>
      <c r="N14" s="658">
        <f aca="true" t="shared" si="1" ref="N14:N20">SUM(B14:M14)</f>
        <v>1544491</v>
      </c>
    </row>
    <row r="15" spans="1:14" ht="12.75">
      <c r="A15" s="656" t="s">
        <v>509</v>
      </c>
      <c r="B15" s="657">
        <v>38560</v>
      </c>
      <c r="C15" s="657">
        <v>38560</v>
      </c>
      <c r="D15" s="657">
        <v>38560</v>
      </c>
      <c r="E15" s="657">
        <v>38560</v>
      </c>
      <c r="F15" s="657">
        <v>40066</v>
      </c>
      <c r="G15" s="657">
        <v>48560</v>
      </c>
      <c r="H15" s="657">
        <v>48560</v>
      </c>
      <c r="I15" s="657">
        <v>48560</v>
      </c>
      <c r="J15" s="657">
        <v>48560</v>
      </c>
      <c r="K15" s="657">
        <v>48560</v>
      </c>
      <c r="L15" s="657">
        <v>58560</v>
      </c>
      <c r="M15" s="657">
        <v>48561</v>
      </c>
      <c r="N15" s="658">
        <f t="shared" si="1"/>
        <v>544227</v>
      </c>
    </row>
    <row r="16" spans="1:14" ht="12.75">
      <c r="A16" s="656" t="s">
        <v>510</v>
      </c>
      <c r="B16" s="657">
        <v>22634</v>
      </c>
      <c r="C16" s="657">
        <v>0</v>
      </c>
      <c r="D16" s="657">
        <v>0</v>
      </c>
      <c r="E16" s="657">
        <v>0</v>
      </c>
      <c r="F16" s="657">
        <v>0</v>
      </c>
      <c r="G16" s="657">
        <v>7901</v>
      </c>
      <c r="H16" s="657">
        <v>0</v>
      </c>
      <c r="I16" s="781">
        <v>0</v>
      </c>
      <c r="J16" s="657">
        <v>0</v>
      </c>
      <c r="K16" s="657">
        <v>0</v>
      </c>
      <c r="L16" s="657">
        <v>0</v>
      </c>
      <c r="M16" s="657">
        <v>7901</v>
      </c>
      <c r="N16" s="658">
        <f t="shared" si="1"/>
        <v>38436</v>
      </c>
    </row>
    <row r="17" spans="1:14" ht="12.75">
      <c r="A17" s="656" t="s">
        <v>511</v>
      </c>
      <c r="B17" s="657">
        <v>0</v>
      </c>
      <c r="C17" s="657">
        <v>0</v>
      </c>
      <c r="D17" s="657">
        <v>0</v>
      </c>
      <c r="E17" s="657">
        <v>0</v>
      </c>
      <c r="F17" s="657">
        <v>0</v>
      </c>
      <c r="G17" s="657">
        <v>13014</v>
      </c>
      <c r="H17" s="657">
        <v>0</v>
      </c>
      <c r="I17" s="657">
        <v>0</v>
      </c>
      <c r="J17" s="657">
        <v>0</v>
      </c>
      <c r="K17" s="657">
        <v>0</v>
      </c>
      <c r="L17" s="657">
        <v>0</v>
      </c>
      <c r="M17" s="657">
        <v>0</v>
      </c>
      <c r="N17" s="658">
        <f t="shared" si="1"/>
        <v>13014</v>
      </c>
    </row>
    <row r="18" spans="1:14" ht="12.75">
      <c r="A18" s="656" t="s">
        <v>512</v>
      </c>
      <c r="B18" s="657">
        <v>2554</v>
      </c>
      <c r="C18" s="657">
        <v>0</v>
      </c>
      <c r="D18" s="657">
        <v>11590</v>
      </c>
      <c r="E18" s="657">
        <v>20370</v>
      </c>
      <c r="F18" s="657">
        <v>12700</v>
      </c>
      <c r="G18" s="657">
        <v>50241</v>
      </c>
      <c r="H18" s="657">
        <v>2033</v>
      </c>
      <c r="I18" s="657">
        <v>2000</v>
      </c>
      <c r="J18" s="657">
        <v>0</v>
      </c>
      <c r="K18" s="657">
        <v>0</v>
      </c>
      <c r="L18" s="657">
        <v>0</v>
      </c>
      <c r="M18" s="657">
        <v>0</v>
      </c>
      <c r="N18" s="658">
        <f t="shared" si="1"/>
        <v>101488</v>
      </c>
    </row>
    <row r="19" spans="1:14" ht="12.75">
      <c r="A19" s="656" t="s">
        <v>513</v>
      </c>
      <c r="B19" s="657">
        <v>9</v>
      </c>
      <c r="C19" s="657">
        <v>0</v>
      </c>
      <c r="D19" s="657">
        <v>0</v>
      </c>
      <c r="E19" s="657">
        <v>0</v>
      </c>
      <c r="F19" s="657">
        <v>0</v>
      </c>
      <c r="G19" s="657">
        <v>4453</v>
      </c>
      <c r="H19" s="657">
        <v>0</v>
      </c>
      <c r="I19" s="657">
        <v>0</v>
      </c>
      <c r="J19" s="657">
        <v>0</v>
      </c>
      <c r="K19" s="657">
        <v>0</v>
      </c>
      <c r="L19" s="657">
        <v>0</v>
      </c>
      <c r="M19" s="657">
        <v>0</v>
      </c>
      <c r="N19" s="658">
        <f t="shared" si="1"/>
        <v>4462</v>
      </c>
    </row>
    <row r="20" spans="1:14" ht="12.75">
      <c r="A20" s="656" t="s">
        <v>514</v>
      </c>
      <c r="B20" s="657">
        <v>41002</v>
      </c>
      <c r="C20" s="657">
        <v>26947</v>
      </c>
      <c r="D20" s="657">
        <v>26947</v>
      </c>
      <c r="E20" s="657">
        <v>26947</v>
      </c>
      <c r="F20" s="657">
        <v>26947</v>
      </c>
      <c r="G20" s="657">
        <v>26947</v>
      </c>
      <c r="H20" s="657">
        <v>26947</v>
      </c>
      <c r="I20" s="657">
        <v>26948</v>
      </c>
      <c r="J20" s="657">
        <v>226948</v>
      </c>
      <c r="K20" s="657">
        <v>226948</v>
      </c>
      <c r="L20" s="657">
        <v>86948</v>
      </c>
      <c r="M20" s="657">
        <v>105244</v>
      </c>
      <c r="N20" s="658">
        <f t="shared" si="1"/>
        <v>875720</v>
      </c>
    </row>
    <row r="21" spans="1:20" s="651" customFormat="1" ht="12.75">
      <c r="A21" s="655" t="s">
        <v>515</v>
      </c>
      <c r="B21" s="658">
        <f aca="true" t="shared" si="2" ref="B21:N21">SUM(B14:B20)</f>
        <v>233466</v>
      </c>
      <c r="C21" s="658">
        <f t="shared" si="2"/>
        <v>194214</v>
      </c>
      <c r="D21" s="658">
        <f t="shared" si="2"/>
        <v>205804</v>
      </c>
      <c r="E21" s="658">
        <f t="shared" si="2"/>
        <v>214584</v>
      </c>
      <c r="F21" s="658">
        <f t="shared" si="2"/>
        <v>208420</v>
      </c>
      <c r="G21" s="658">
        <f t="shared" si="2"/>
        <v>279823</v>
      </c>
      <c r="H21" s="658">
        <f t="shared" si="2"/>
        <v>206247</v>
      </c>
      <c r="I21" s="658">
        <f t="shared" si="2"/>
        <v>206215</v>
      </c>
      <c r="J21" s="658">
        <f t="shared" si="2"/>
        <v>404215</v>
      </c>
      <c r="K21" s="658">
        <f t="shared" si="2"/>
        <v>404215</v>
      </c>
      <c r="L21" s="658">
        <f t="shared" si="2"/>
        <v>274218</v>
      </c>
      <c r="M21" s="658">
        <f t="shared" si="2"/>
        <v>290417</v>
      </c>
      <c r="N21" s="658">
        <f t="shared" si="2"/>
        <v>3121838</v>
      </c>
      <c r="O21" s="946"/>
      <c r="P21" s="946"/>
      <c r="Q21" s="946"/>
      <c r="R21" s="946"/>
      <c r="S21" s="946"/>
      <c r="T21" s="946"/>
    </row>
    <row r="22" spans="1:20" s="651" customFormat="1" ht="12.75">
      <c r="A22" s="655" t="s">
        <v>142</v>
      </c>
      <c r="B22" s="658">
        <f aca="true" t="shared" si="3" ref="B22:N22">SUM(B12-B21)</f>
        <v>-145194</v>
      </c>
      <c r="C22" s="658">
        <f t="shared" si="3"/>
        <v>5115</v>
      </c>
      <c r="D22" s="658">
        <f t="shared" si="3"/>
        <v>314072</v>
      </c>
      <c r="E22" s="658">
        <f t="shared" si="3"/>
        <v>-103826</v>
      </c>
      <c r="F22" s="658">
        <f t="shared" si="3"/>
        <v>153896</v>
      </c>
      <c r="G22" s="658">
        <f t="shared" si="3"/>
        <v>515248</v>
      </c>
      <c r="H22" s="658">
        <f t="shared" si="3"/>
        <v>-95489</v>
      </c>
      <c r="I22" s="658">
        <f t="shared" si="3"/>
        <v>-95457</v>
      </c>
      <c r="J22" s="658">
        <f t="shared" si="3"/>
        <v>88211</v>
      </c>
      <c r="K22" s="658">
        <f t="shared" si="3"/>
        <v>-293457</v>
      </c>
      <c r="L22" s="658">
        <f t="shared" si="3"/>
        <v>-163460</v>
      </c>
      <c r="M22" s="658">
        <f t="shared" si="3"/>
        <v>-179659</v>
      </c>
      <c r="N22" s="658">
        <f t="shared" si="3"/>
        <v>0</v>
      </c>
      <c r="O22" s="947"/>
      <c r="P22" s="946"/>
      <c r="Q22" s="946"/>
      <c r="R22" s="946"/>
      <c r="S22" s="946"/>
      <c r="T22" s="946"/>
    </row>
    <row r="23" spans="1:20" ht="18.75">
      <c r="A23" s="949" t="s">
        <v>338</v>
      </c>
      <c r="B23" s="950"/>
      <c r="C23" s="950"/>
      <c r="D23" s="950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88"/>
      <c r="P23" s="988"/>
      <c r="Q23" s="988"/>
      <c r="R23" s="988"/>
      <c r="S23" s="988"/>
      <c r="T23" s="988"/>
    </row>
  </sheetData>
  <sheetProtection/>
  <mergeCells count="4">
    <mergeCell ref="A3:N3"/>
    <mergeCell ref="H1:N1"/>
    <mergeCell ref="L4:N4"/>
    <mergeCell ref="A23:T23"/>
  </mergeCells>
  <printOptions horizontalCentered="1"/>
  <pageMargins left="0.15748031496062992" right="0.1968503937007874" top="0.55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Normal="125" zoomScaleSheetLayoutView="100" zoomScalePageLayoutView="0" workbookViewId="0" topLeftCell="A13">
      <selection activeCell="A45" sqref="A45:T45"/>
    </sheetView>
  </sheetViews>
  <sheetFormatPr defaultColWidth="9.625" defaultRowHeight="12.75"/>
  <cols>
    <col min="1" max="1" width="36.125" style="661" customWidth="1"/>
    <col min="2" max="2" width="12.375" style="661" customWidth="1"/>
    <col min="3" max="3" width="12.125" style="661" customWidth="1"/>
    <col min="4" max="8" width="11.125" style="661" customWidth="1"/>
    <col min="9" max="10" width="11.875" style="661" customWidth="1"/>
    <col min="11" max="11" width="12.75390625" style="785" customWidth="1"/>
    <col min="12" max="16384" width="9.625" style="661" customWidth="1"/>
  </cols>
  <sheetData>
    <row r="1" spans="2:16" ht="12.75" customHeight="1">
      <c r="B1" s="991" t="s">
        <v>348</v>
      </c>
      <c r="C1" s="991"/>
      <c r="D1" s="991"/>
      <c r="E1" s="991"/>
      <c r="F1" s="991"/>
      <c r="G1" s="991"/>
      <c r="H1" s="991"/>
      <c r="I1" s="991"/>
      <c r="J1" s="991"/>
      <c r="K1" s="991"/>
      <c r="L1" s="782"/>
      <c r="M1" s="782"/>
      <c r="N1" s="783"/>
      <c r="O1" s="783"/>
      <c r="P1" s="783"/>
    </row>
    <row r="2" spans="9:16" ht="12.75" customHeight="1">
      <c r="I2" s="784"/>
      <c r="J2" s="784"/>
      <c r="K2" s="784"/>
      <c r="L2" s="784"/>
      <c r="M2" s="784"/>
      <c r="N2" s="783"/>
      <c r="O2" s="783"/>
      <c r="P2" s="783"/>
    </row>
    <row r="3" spans="9:16" ht="12.75" customHeight="1">
      <c r="I3" s="784"/>
      <c r="J3" s="784"/>
      <c r="K3" s="784"/>
      <c r="L3" s="784"/>
      <c r="M3" s="784"/>
      <c r="N3" s="783"/>
      <c r="O3" s="783"/>
      <c r="P3" s="783"/>
    </row>
    <row r="4" spans="1:11" s="785" customFormat="1" ht="11.25">
      <c r="A4" s="992" t="s">
        <v>521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</row>
    <row r="5" spans="9:11" ht="11.25" customHeight="1">
      <c r="I5" s="993" t="s">
        <v>596</v>
      </c>
      <c r="J5" s="993"/>
      <c r="K5" s="993"/>
    </row>
    <row r="6" spans="1:11" ht="48.75" customHeight="1">
      <c r="A6" s="994" t="s">
        <v>723</v>
      </c>
      <c r="B6" s="995" t="s">
        <v>746</v>
      </c>
      <c r="C6" s="995" t="s">
        <v>724</v>
      </c>
      <c r="D6" s="996" t="s">
        <v>725</v>
      </c>
      <c r="E6" s="996"/>
      <c r="F6" s="996"/>
      <c r="G6" s="989" t="s">
        <v>726</v>
      </c>
      <c r="H6" s="989"/>
      <c r="I6" s="989"/>
      <c r="J6" s="989" t="s">
        <v>520</v>
      </c>
      <c r="K6" s="997" t="s">
        <v>727</v>
      </c>
    </row>
    <row r="7" spans="1:11" ht="22.5" customHeight="1">
      <c r="A7" s="994"/>
      <c r="B7" s="995"/>
      <c r="C7" s="995"/>
      <c r="D7" s="477" t="s">
        <v>728</v>
      </c>
      <c r="E7" s="477" t="s">
        <v>729</v>
      </c>
      <c r="F7" s="478" t="s">
        <v>698</v>
      </c>
      <c r="G7" s="490" t="s">
        <v>730</v>
      </c>
      <c r="H7" s="490" t="s">
        <v>731</v>
      </c>
      <c r="I7" s="491" t="s">
        <v>699</v>
      </c>
      <c r="J7" s="990"/>
      <c r="K7" s="997"/>
    </row>
    <row r="8" spans="1:12" ht="11.25">
      <c r="A8" s="662" t="s">
        <v>11</v>
      </c>
      <c r="B8" s="479">
        <v>283833</v>
      </c>
      <c r="C8" s="479">
        <v>264347</v>
      </c>
      <c r="D8" s="479">
        <v>58298</v>
      </c>
      <c r="E8" s="479">
        <v>55732</v>
      </c>
      <c r="F8" s="479">
        <f aca="true" t="shared" si="0" ref="F8:F17">SUM(D8:E8)</f>
        <v>114030</v>
      </c>
      <c r="G8" s="479">
        <v>31296</v>
      </c>
      <c r="H8" s="479">
        <v>17049</v>
      </c>
      <c r="I8" s="479">
        <f aca="true" t="shared" si="1" ref="I8:I17">SUM(G8:H8)</f>
        <v>48345</v>
      </c>
      <c r="J8" s="479">
        <v>24861</v>
      </c>
      <c r="K8" s="663">
        <f>SUM(B8+C8+F8+I8+J8)</f>
        <v>735416</v>
      </c>
      <c r="L8" s="661" t="s">
        <v>470</v>
      </c>
    </row>
    <row r="9" spans="1:12" ht="11.25">
      <c r="A9" s="662" t="s">
        <v>829</v>
      </c>
      <c r="B9" s="479">
        <v>46440</v>
      </c>
      <c r="C9" s="479">
        <v>72753</v>
      </c>
      <c r="D9" s="479">
        <v>16498</v>
      </c>
      <c r="E9" s="479">
        <v>16453</v>
      </c>
      <c r="F9" s="479">
        <f t="shared" si="0"/>
        <v>32951</v>
      </c>
      <c r="G9" s="479">
        <v>7921</v>
      </c>
      <c r="H9" s="479">
        <v>4576</v>
      </c>
      <c r="I9" s="479">
        <f t="shared" si="1"/>
        <v>12497</v>
      </c>
      <c r="J9" s="479">
        <v>6658</v>
      </c>
      <c r="K9" s="663">
        <f aca="true" t="shared" si="2" ref="K9:K41">SUM(B9+C9+F9+I9+J9)</f>
        <v>171299</v>
      </c>
      <c r="L9" s="661" t="s">
        <v>471</v>
      </c>
    </row>
    <row r="10" spans="1:12" ht="11.25">
      <c r="A10" s="662" t="s">
        <v>703</v>
      </c>
      <c r="B10" s="493">
        <v>382670</v>
      </c>
      <c r="C10" s="479">
        <v>107685</v>
      </c>
      <c r="D10" s="479">
        <v>8651</v>
      </c>
      <c r="E10" s="479">
        <v>11188</v>
      </c>
      <c r="F10" s="479">
        <f t="shared" si="0"/>
        <v>19839</v>
      </c>
      <c r="G10" s="479">
        <v>13436</v>
      </c>
      <c r="H10" s="479">
        <v>10294</v>
      </c>
      <c r="I10" s="479">
        <f t="shared" si="1"/>
        <v>23730</v>
      </c>
      <c r="J10" s="479">
        <v>5303</v>
      </c>
      <c r="K10" s="663">
        <f t="shared" si="2"/>
        <v>539227</v>
      </c>
      <c r="L10" s="661" t="s">
        <v>467</v>
      </c>
    </row>
    <row r="11" spans="1:11" ht="11.25">
      <c r="A11" s="664" t="s">
        <v>12</v>
      </c>
      <c r="B11" s="786">
        <v>251084</v>
      </c>
      <c r="C11" s="480">
        <v>4342</v>
      </c>
      <c r="D11" s="480">
        <v>0</v>
      </c>
      <c r="E11" s="480">
        <v>0</v>
      </c>
      <c r="F11" s="479">
        <f t="shared" si="0"/>
        <v>0</v>
      </c>
      <c r="G11" s="480">
        <v>0</v>
      </c>
      <c r="H11" s="480">
        <v>0</v>
      </c>
      <c r="I11" s="479">
        <f t="shared" si="1"/>
        <v>0</v>
      </c>
      <c r="J11" s="479">
        <v>0</v>
      </c>
      <c r="K11" s="663">
        <f t="shared" si="2"/>
        <v>255426</v>
      </c>
    </row>
    <row r="12" spans="1:11" ht="11.25">
      <c r="A12" s="664" t="s">
        <v>9</v>
      </c>
      <c r="B12" s="786">
        <v>335315</v>
      </c>
      <c r="C12" s="480">
        <v>0</v>
      </c>
      <c r="D12" s="480">
        <v>0</v>
      </c>
      <c r="E12" s="480">
        <v>0</v>
      </c>
      <c r="F12" s="479">
        <f t="shared" si="0"/>
        <v>0</v>
      </c>
      <c r="G12" s="480">
        <v>0</v>
      </c>
      <c r="H12" s="480">
        <v>0</v>
      </c>
      <c r="I12" s="479">
        <f t="shared" si="1"/>
        <v>0</v>
      </c>
      <c r="J12" s="479">
        <v>0</v>
      </c>
      <c r="K12" s="663">
        <f t="shared" si="2"/>
        <v>335315</v>
      </c>
    </row>
    <row r="13" spans="1:11" ht="11.25">
      <c r="A13" s="664" t="s">
        <v>10</v>
      </c>
      <c r="B13" s="480">
        <v>42724</v>
      </c>
      <c r="C13" s="480">
        <v>18</v>
      </c>
      <c r="D13" s="480">
        <v>0</v>
      </c>
      <c r="E13" s="480">
        <v>0</v>
      </c>
      <c r="F13" s="479">
        <f t="shared" si="0"/>
        <v>0</v>
      </c>
      <c r="G13" s="480">
        <v>0</v>
      </c>
      <c r="H13" s="480">
        <v>0</v>
      </c>
      <c r="I13" s="479">
        <f t="shared" si="1"/>
        <v>0</v>
      </c>
      <c r="J13" s="479">
        <v>0</v>
      </c>
      <c r="K13" s="663">
        <f t="shared" si="2"/>
        <v>42742</v>
      </c>
    </row>
    <row r="14" spans="1:11" ht="11.25">
      <c r="A14" s="664" t="s">
        <v>833</v>
      </c>
      <c r="B14" s="480">
        <v>0</v>
      </c>
      <c r="C14" s="480">
        <v>0</v>
      </c>
      <c r="D14" s="480">
        <v>0</v>
      </c>
      <c r="E14" s="480">
        <v>0</v>
      </c>
      <c r="F14" s="479">
        <f t="shared" si="0"/>
        <v>0</v>
      </c>
      <c r="G14" s="480">
        <v>0</v>
      </c>
      <c r="H14" s="480">
        <v>0</v>
      </c>
      <c r="I14" s="479">
        <f t="shared" si="1"/>
        <v>0</v>
      </c>
      <c r="J14" s="479">
        <v>0</v>
      </c>
      <c r="K14" s="663">
        <f t="shared" si="2"/>
        <v>0</v>
      </c>
    </row>
    <row r="15" spans="1:11" ht="11.25">
      <c r="A15" s="662" t="s">
        <v>832</v>
      </c>
      <c r="B15" s="479">
        <v>5000</v>
      </c>
      <c r="C15" s="479">
        <v>0</v>
      </c>
      <c r="D15" s="480">
        <v>0</v>
      </c>
      <c r="E15" s="480">
        <v>0</v>
      </c>
      <c r="F15" s="479">
        <f>SUM(D15:E15)</f>
        <v>0</v>
      </c>
      <c r="G15" s="480">
        <v>0</v>
      </c>
      <c r="H15" s="480">
        <v>0</v>
      </c>
      <c r="I15" s="479">
        <f>SUM(G15:H15)</f>
        <v>0</v>
      </c>
      <c r="J15" s="479">
        <v>0</v>
      </c>
      <c r="K15" s="663">
        <f t="shared" si="2"/>
        <v>5000</v>
      </c>
    </row>
    <row r="16" spans="1:11" ht="11.25">
      <c r="A16" s="664" t="s">
        <v>4</v>
      </c>
      <c r="B16" s="480">
        <v>4294</v>
      </c>
      <c r="C16" s="480">
        <v>0</v>
      </c>
      <c r="D16" s="480">
        <v>0</v>
      </c>
      <c r="E16" s="480">
        <v>0</v>
      </c>
      <c r="F16" s="480">
        <f>SUM(D16:E16)</f>
        <v>0</v>
      </c>
      <c r="G16" s="480">
        <v>0</v>
      </c>
      <c r="H16" s="480">
        <v>0</v>
      </c>
      <c r="I16" s="480">
        <v>0</v>
      </c>
      <c r="J16" s="480">
        <v>0</v>
      </c>
      <c r="K16" s="663">
        <f t="shared" si="2"/>
        <v>4294</v>
      </c>
    </row>
    <row r="17" spans="1:11" ht="12" thickBot="1">
      <c r="A17" s="665" t="s">
        <v>830</v>
      </c>
      <c r="B17" s="481">
        <v>67456</v>
      </c>
      <c r="C17" s="481">
        <v>0</v>
      </c>
      <c r="D17" s="481">
        <v>0</v>
      </c>
      <c r="E17" s="481">
        <v>0</v>
      </c>
      <c r="F17" s="481">
        <f t="shared" si="0"/>
        <v>0</v>
      </c>
      <c r="G17" s="481">
        <v>0</v>
      </c>
      <c r="H17" s="481">
        <v>0</v>
      </c>
      <c r="I17" s="481">
        <f t="shared" si="1"/>
        <v>0</v>
      </c>
      <c r="J17" s="481">
        <v>0</v>
      </c>
      <c r="K17" s="787">
        <f t="shared" si="2"/>
        <v>67456</v>
      </c>
    </row>
    <row r="18" spans="1:11" ht="12" thickBot="1">
      <c r="A18" s="788" t="s">
        <v>732</v>
      </c>
      <c r="B18" s="482">
        <f aca="true" t="shared" si="3" ref="B18:J18">SUM(B8:B17)</f>
        <v>1418816</v>
      </c>
      <c r="C18" s="482">
        <f t="shared" si="3"/>
        <v>449145</v>
      </c>
      <c r="D18" s="482">
        <f t="shared" si="3"/>
        <v>83447</v>
      </c>
      <c r="E18" s="482">
        <f t="shared" si="3"/>
        <v>83373</v>
      </c>
      <c r="F18" s="482">
        <f t="shared" si="3"/>
        <v>166820</v>
      </c>
      <c r="G18" s="482">
        <f t="shared" si="3"/>
        <v>52653</v>
      </c>
      <c r="H18" s="482">
        <f t="shared" si="3"/>
        <v>31919</v>
      </c>
      <c r="I18" s="482">
        <f t="shared" si="3"/>
        <v>84572</v>
      </c>
      <c r="J18" s="482">
        <f t="shared" si="3"/>
        <v>36822</v>
      </c>
      <c r="K18" s="789">
        <f t="shared" si="2"/>
        <v>2156175</v>
      </c>
    </row>
    <row r="19" spans="1:11" ht="11.25">
      <c r="A19" s="659" t="s">
        <v>13</v>
      </c>
      <c r="B19" s="484">
        <v>38436</v>
      </c>
      <c r="C19" s="484">
        <v>0</v>
      </c>
      <c r="D19" s="483">
        <v>0</v>
      </c>
      <c r="E19" s="483">
        <v>0</v>
      </c>
      <c r="F19" s="484">
        <f aca="true" t="shared" si="4" ref="F19:F25">SUM(D19:E19)</f>
        <v>0</v>
      </c>
      <c r="G19" s="483">
        <v>0</v>
      </c>
      <c r="H19" s="483">
        <v>0</v>
      </c>
      <c r="I19" s="484">
        <f aca="true" t="shared" si="5" ref="I19:I25">SUM(G19:H19)</f>
        <v>0</v>
      </c>
      <c r="J19" s="484">
        <v>0</v>
      </c>
      <c r="K19" s="660">
        <f t="shared" si="2"/>
        <v>38436</v>
      </c>
    </row>
    <row r="20" spans="1:11" ht="11.25">
      <c r="A20" s="662" t="s">
        <v>733</v>
      </c>
      <c r="B20" s="479">
        <v>0</v>
      </c>
      <c r="C20" s="479">
        <v>0</v>
      </c>
      <c r="D20" s="480">
        <v>0</v>
      </c>
      <c r="E20" s="480">
        <v>0</v>
      </c>
      <c r="F20" s="479">
        <f t="shared" si="4"/>
        <v>0</v>
      </c>
      <c r="G20" s="480">
        <v>0</v>
      </c>
      <c r="H20" s="480">
        <v>0</v>
      </c>
      <c r="I20" s="479">
        <f t="shared" si="5"/>
        <v>0</v>
      </c>
      <c r="J20" s="479">
        <v>0</v>
      </c>
      <c r="K20" s="663">
        <f t="shared" si="2"/>
        <v>0</v>
      </c>
    </row>
    <row r="21" spans="1:11" ht="11.25">
      <c r="A21" s="662" t="s">
        <v>14</v>
      </c>
      <c r="B21" s="479">
        <v>4462</v>
      </c>
      <c r="C21" s="479">
        <v>0</v>
      </c>
      <c r="D21" s="480">
        <v>0</v>
      </c>
      <c r="E21" s="480">
        <v>0</v>
      </c>
      <c r="F21" s="479">
        <f t="shared" si="4"/>
        <v>0</v>
      </c>
      <c r="G21" s="480">
        <v>0</v>
      </c>
      <c r="H21" s="480">
        <v>0</v>
      </c>
      <c r="I21" s="479">
        <f t="shared" si="5"/>
        <v>0</v>
      </c>
      <c r="J21" s="479">
        <v>0</v>
      </c>
      <c r="K21" s="663">
        <f t="shared" si="2"/>
        <v>4462</v>
      </c>
    </row>
    <row r="22" spans="1:11" ht="11.25">
      <c r="A22" s="662" t="s">
        <v>734</v>
      </c>
      <c r="B22" s="479">
        <v>45000</v>
      </c>
      <c r="C22" s="485">
        <v>0</v>
      </c>
      <c r="D22" s="485">
        <v>0</v>
      </c>
      <c r="E22" s="485">
        <v>0</v>
      </c>
      <c r="F22" s="479">
        <f t="shared" si="4"/>
        <v>0</v>
      </c>
      <c r="G22" s="492">
        <v>0</v>
      </c>
      <c r="H22" s="492">
        <v>0</v>
      </c>
      <c r="I22" s="479">
        <f t="shared" si="5"/>
        <v>0</v>
      </c>
      <c r="J22" s="479">
        <v>0</v>
      </c>
      <c r="K22" s="663">
        <f t="shared" si="2"/>
        <v>45000</v>
      </c>
    </row>
    <row r="23" spans="1:11" ht="11.25">
      <c r="A23" s="662" t="s">
        <v>684</v>
      </c>
      <c r="B23" s="479">
        <v>13014</v>
      </c>
      <c r="C23" s="479">
        <v>0</v>
      </c>
      <c r="D23" s="484">
        <v>0</v>
      </c>
      <c r="E23" s="484">
        <v>0</v>
      </c>
      <c r="F23" s="479">
        <f t="shared" si="4"/>
        <v>0</v>
      </c>
      <c r="G23" s="484">
        <v>0</v>
      </c>
      <c r="H23" s="484">
        <v>0</v>
      </c>
      <c r="I23" s="479">
        <f t="shared" si="5"/>
        <v>0</v>
      </c>
      <c r="J23" s="479">
        <v>0</v>
      </c>
      <c r="K23" s="663">
        <f t="shared" si="2"/>
        <v>13014</v>
      </c>
    </row>
    <row r="24" spans="1:11" ht="11.25">
      <c r="A24" s="664" t="s">
        <v>681</v>
      </c>
      <c r="B24" s="480">
        <v>39033</v>
      </c>
      <c r="C24" s="480">
        <v>15254</v>
      </c>
      <c r="D24" s="480">
        <v>20</v>
      </c>
      <c r="E24" s="480">
        <v>0</v>
      </c>
      <c r="F24" s="479">
        <f t="shared" si="4"/>
        <v>20</v>
      </c>
      <c r="G24" s="480">
        <v>145</v>
      </c>
      <c r="H24" s="480">
        <v>35</v>
      </c>
      <c r="I24" s="479">
        <f t="shared" si="5"/>
        <v>180</v>
      </c>
      <c r="J24" s="479">
        <v>2000</v>
      </c>
      <c r="K24" s="663">
        <f>SUM(B24+C24+F24+I24+J24)</f>
        <v>56487</v>
      </c>
    </row>
    <row r="25" spans="1:11" ht="12" thickBot="1">
      <c r="A25" s="665" t="s">
        <v>831</v>
      </c>
      <c r="B25" s="481">
        <v>808264</v>
      </c>
      <c r="C25" s="481">
        <v>0</v>
      </c>
      <c r="D25" s="481">
        <v>0</v>
      </c>
      <c r="E25" s="481">
        <v>0</v>
      </c>
      <c r="F25" s="481">
        <f t="shared" si="4"/>
        <v>0</v>
      </c>
      <c r="G25" s="481">
        <v>0</v>
      </c>
      <c r="H25" s="481">
        <v>0</v>
      </c>
      <c r="I25" s="481">
        <f t="shared" si="5"/>
        <v>0</v>
      </c>
      <c r="J25" s="481">
        <v>0</v>
      </c>
      <c r="K25" s="666">
        <f t="shared" si="2"/>
        <v>808264</v>
      </c>
    </row>
    <row r="26" spans="1:11" ht="12" thickBot="1">
      <c r="A26" s="667" t="s">
        <v>735</v>
      </c>
      <c r="B26" s="486">
        <f>SUM(B19:B25)</f>
        <v>948209</v>
      </c>
      <c r="C26" s="486">
        <f aca="true" t="shared" si="6" ref="C26:J26">SUM(C19:C25)</f>
        <v>15254</v>
      </c>
      <c r="D26" s="486">
        <f t="shared" si="6"/>
        <v>20</v>
      </c>
      <c r="E26" s="486">
        <f t="shared" si="6"/>
        <v>0</v>
      </c>
      <c r="F26" s="486">
        <f t="shared" si="6"/>
        <v>20</v>
      </c>
      <c r="G26" s="486">
        <f t="shared" si="6"/>
        <v>145</v>
      </c>
      <c r="H26" s="486">
        <f t="shared" si="6"/>
        <v>35</v>
      </c>
      <c r="I26" s="486">
        <f t="shared" si="6"/>
        <v>180</v>
      </c>
      <c r="J26" s="486">
        <f t="shared" si="6"/>
        <v>2000</v>
      </c>
      <c r="K26" s="668">
        <f>SUM(B26+C26+F26+I26+J26)</f>
        <v>965663</v>
      </c>
    </row>
    <row r="27" spans="1:12" ht="12" thickBot="1">
      <c r="A27" s="667" t="s">
        <v>736</v>
      </c>
      <c r="B27" s="486">
        <f>B18+B26</f>
        <v>2367025</v>
      </c>
      <c r="C27" s="486">
        <f aca="true" t="shared" si="7" ref="C27:J27">C18+C26</f>
        <v>464399</v>
      </c>
      <c r="D27" s="486">
        <f t="shared" si="7"/>
        <v>83467</v>
      </c>
      <c r="E27" s="486">
        <f t="shared" si="7"/>
        <v>83373</v>
      </c>
      <c r="F27" s="486">
        <f t="shared" si="7"/>
        <v>166840</v>
      </c>
      <c r="G27" s="486">
        <f t="shared" si="7"/>
        <v>52798</v>
      </c>
      <c r="H27" s="486">
        <f t="shared" si="7"/>
        <v>31954</v>
      </c>
      <c r="I27" s="486">
        <f t="shared" si="7"/>
        <v>84752</v>
      </c>
      <c r="J27" s="486">
        <f t="shared" si="7"/>
        <v>38822</v>
      </c>
      <c r="K27" s="668">
        <f>SUM(B27+C27+F27+I27+J27)</f>
        <v>3121838</v>
      </c>
      <c r="L27" s="669"/>
    </row>
    <row r="28" spans="1:12" s="671" customFormat="1" ht="11.25">
      <c r="A28" s="670" t="s">
        <v>626</v>
      </c>
      <c r="B28" s="487">
        <v>226340</v>
      </c>
      <c r="C28" s="487">
        <v>2000</v>
      </c>
      <c r="D28" s="487">
        <v>0</v>
      </c>
      <c r="E28" s="487">
        <v>1739</v>
      </c>
      <c r="F28" s="487">
        <f aca="true" t="shared" si="8" ref="F28:F40">SUM(D28:E28)</f>
        <v>1739</v>
      </c>
      <c r="G28" s="487">
        <v>5613</v>
      </c>
      <c r="H28" s="487">
        <v>1500</v>
      </c>
      <c r="I28" s="487">
        <f aca="true" t="shared" si="9" ref="I28:I39">SUM(G28:H28)</f>
        <v>7113</v>
      </c>
      <c r="J28" s="487">
        <v>13</v>
      </c>
      <c r="K28" s="660">
        <f t="shared" si="2"/>
        <v>237205</v>
      </c>
      <c r="L28" s="671" t="s">
        <v>148</v>
      </c>
    </row>
    <row r="29" spans="1:12" s="671" customFormat="1" ht="11.25">
      <c r="A29" s="670" t="s">
        <v>15</v>
      </c>
      <c r="B29" s="487">
        <v>316263</v>
      </c>
      <c r="C29" s="487">
        <v>14902</v>
      </c>
      <c r="D29" s="487">
        <v>0</v>
      </c>
      <c r="E29" s="487">
        <v>0</v>
      </c>
      <c r="F29" s="487">
        <f t="shared" si="8"/>
        <v>0</v>
      </c>
      <c r="G29" s="487">
        <v>2026</v>
      </c>
      <c r="H29" s="487">
        <v>0</v>
      </c>
      <c r="I29" s="493">
        <f t="shared" si="9"/>
        <v>2026</v>
      </c>
      <c r="J29" s="487">
        <v>0</v>
      </c>
      <c r="K29" s="663">
        <f t="shared" si="2"/>
        <v>333191</v>
      </c>
      <c r="L29" s="671" t="s">
        <v>149</v>
      </c>
    </row>
    <row r="30" spans="1:12" s="671" customFormat="1" ht="11.25">
      <c r="A30" s="672" t="s">
        <v>839</v>
      </c>
      <c r="B30" s="493">
        <v>1000</v>
      </c>
      <c r="C30" s="493">
        <v>0</v>
      </c>
      <c r="D30" s="487">
        <v>0</v>
      </c>
      <c r="E30" s="487">
        <v>0</v>
      </c>
      <c r="F30" s="487">
        <f t="shared" si="8"/>
        <v>0</v>
      </c>
      <c r="G30" s="487">
        <v>0</v>
      </c>
      <c r="H30" s="487">
        <v>0</v>
      </c>
      <c r="I30" s="493">
        <f t="shared" si="9"/>
        <v>0</v>
      </c>
      <c r="J30" s="487">
        <v>0</v>
      </c>
      <c r="K30" s="663">
        <f t="shared" si="2"/>
        <v>1000</v>
      </c>
      <c r="L30" s="671" t="s">
        <v>631</v>
      </c>
    </row>
    <row r="31" spans="1:12" s="671" customFormat="1" ht="11.25">
      <c r="A31" s="672" t="s">
        <v>837</v>
      </c>
      <c r="B31" s="493">
        <v>716100</v>
      </c>
      <c r="C31" s="493">
        <v>0</v>
      </c>
      <c r="D31" s="487">
        <v>0</v>
      </c>
      <c r="E31" s="487">
        <v>0</v>
      </c>
      <c r="F31" s="487">
        <f t="shared" si="8"/>
        <v>0</v>
      </c>
      <c r="G31" s="487">
        <v>0</v>
      </c>
      <c r="H31" s="487">
        <v>0</v>
      </c>
      <c r="I31" s="493">
        <f>SUM(G31:H31)</f>
        <v>0</v>
      </c>
      <c r="J31" s="487">
        <v>0</v>
      </c>
      <c r="K31" s="663">
        <f t="shared" si="2"/>
        <v>716100</v>
      </c>
      <c r="L31" s="671" t="s">
        <v>631</v>
      </c>
    </row>
    <row r="32" spans="1:12" s="671" customFormat="1" ht="11.25">
      <c r="A32" s="672" t="s">
        <v>838</v>
      </c>
      <c r="B32" s="493">
        <v>42000</v>
      </c>
      <c r="C32" s="493">
        <v>0</v>
      </c>
      <c r="D32" s="487">
        <v>0</v>
      </c>
      <c r="E32" s="487">
        <v>0</v>
      </c>
      <c r="F32" s="487">
        <f t="shared" si="8"/>
        <v>0</v>
      </c>
      <c r="G32" s="487">
        <v>0</v>
      </c>
      <c r="H32" s="487">
        <v>0</v>
      </c>
      <c r="I32" s="493">
        <f>SUM(G32:H32)</f>
        <v>0</v>
      </c>
      <c r="J32" s="487">
        <v>0</v>
      </c>
      <c r="K32" s="663">
        <f t="shared" si="2"/>
        <v>42000</v>
      </c>
      <c r="L32" s="671" t="s">
        <v>631</v>
      </c>
    </row>
    <row r="33" spans="1:12" s="671" customFormat="1" ht="11.25">
      <c r="A33" s="672" t="s">
        <v>8</v>
      </c>
      <c r="B33" s="493">
        <v>0</v>
      </c>
      <c r="C33" s="493">
        <v>84</v>
      </c>
      <c r="D33" s="487">
        <v>0</v>
      </c>
      <c r="E33" s="487">
        <v>0</v>
      </c>
      <c r="F33" s="487">
        <f t="shared" si="8"/>
        <v>0</v>
      </c>
      <c r="G33" s="487">
        <v>0</v>
      </c>
      <c r="H33" s="487">
        <v>0</v>
      </c>
      <c r="I33" s="493">
        <f>SUM(G33:H33)</f>
        <v>0</v>
      </c>
      <c r="J33" s="487">
        <v>0</v>
      </c>
      <c r="K33" s="663">
        <f t="shared" si="2"/>
        <v>84</v>
      </c>
      <c r="L33" s="671" t="s">
        <v>631</v>
      </c>
    </row>
    <row r="34" spans="1:12" s="671" customFormat="1" ht="11.25">
      <c r="A34" s="672" t="s">
        <v>16</v>
      </c>
      <c r="B34" s="493">
        <v>14064</v>
      </c>
      <c r="C34" s="493">
        <v>0</v>
      </c>
      <c r="D34" s="487">
        <v>0</v>
      </c>
      <c r="E34" s="487">
        <v>0</v>
      </c>
      <c r="F34" s="487">
        <f t="shared" si="8"/>
        <v>0</v>
      </c>
      <c r="G34" s="487">
        <v>0</v>
      </c>
      <c r="H34" s="487">
        <v>0</v>
      </c>
      <c r="I34" s="493">
        <f t="shared" si="9"/>
        <v>0</v>
      </c>
      <c r="J34" s="487">
        <v>0</v>
      </c>
      <c r="K34" s="663">
        <f t="shared" si="2"/>
        <v>14064</v>
      </c>
      <c r="L34" s="671" t="s">
        <v>810</v>
      </c>
    </row>
    <row r="35" spans="1:12" s="671" customFormat="1" ht="11.25">
      <c r="A35" s="672" t="s">
        <v>834</v>
      </c>
      <c r="B35" s="493">
        <v>200</v>
      </c>
      <c r="C35" s="493">
        <v>0</v>
      </c>
      <c r="D35" s="487">
        <v>0</v>
      </c>
      <c r="E35" s="487">
        <v>0</v>
      </c>
      <c r="F35" s="487">
        <f t="shared" si="8"/>
        <v>0</v>
      </c>
      <c r="G35" s="487">
        <v>0</v>
      </c>
      <c r="H35" s="487">
        <v>0</v>
      </c>
      <c r="I35" s="493">
        <f t="shared" si="9"/>
        <v>0</v>
      </c>
      <c r="J35" s="487">
        <v>0</v>
      </c>
      <c r="K35" s="663">
        <f t="shared" si="2"/>
        <v>200</v>
      </c>
      <c r="L35" s="671" t="s">
        <v>784</v>
      </c>
    </row>
    <row r="36" spans="1:12" s="671" customFormat="1" ht="11.25">
      <c r="A36" s="672" t="s">
        <v>17</v>
      </c>
      <c r="B36" s="493">
        <v>122000</v>
      </c>
      <c r="C36" s="493">
        <v>0</v>
      </c>
      <c r="D36" s="487">
        <v>0</v>
      </c>
      <c r="E36" s="487">
        <v>0</v>
      </c>
      <c r="F36" s="487">
        <f t="shared" si="8"/>
        <v>0</v>
      </c>
      <c r="G36" s="487">
        <v>0</v>
      </c>
      <c r="H36" s="487">
        <v>0</v>
      </c>
      <c r="I36" s="493">
        <f t="shared" si="9"/>
        <v>0</v>
      </c>
      <c r="J36" s="487">
        <v>0</v>
      </c>
      <c r="K36" s="663">
        <f t="shared" si="2"/>
        <v>122000</v>
      </c>
      <c r="L36" s="671" t="s">
        <v>665</v>
      </c>
    </row>
    <row r="37" spans="1:12" s="671" customFormat="1" ht="11.25">
      <c r="A37" s="672" t="s">
        <v>18</v>
      </c>
      <c r="B37" s="493">
        <v>93292</v>
      </c>
      <c r="C37" s="493">
        <v>0</v>
      </c>
      <c r="D37" s="487">
        <v>0</v>
      </c>
      <c r="E37" s="487">
        <v>0</v>
      </c>
      <c r="F37" s="487">
        <f t="shared" si="8"/>
        <v>0</v>
      </c>
      <c r="G37" s="487">
        <v>0</v>
      </c>
      <c r="H37" s="487">
        <v>0</v>
      </c>
      <c r="I37" s="493">
        <f t="shared" si="9"/>
        <v>0</v>
      </c>
      <c r="J37" s="487">
        <v>0</v>
      </c>
      <c r="K37" s="663">
        <f t="shared" si="2"/>
        <v>93292</v>
      </c>
      <c r="L37" s="671" t="s">
        <v>783</v>
      </c>
    </row>
    <row r="38" spans="1:12" ht="11.25">
      <c r="A38" s="662" t="s">
        <v>115</v>
      </c>
      <c r="B38" s="479">
        <v>908793</v>
      </c>
      <c r="C38" s="479">
        <v>12287</v>
      </c>
      <c r="D38" s="484">
        <v>50</v>
      </c>
      <c r="E38" s="484">
        <v>0</v>
      </c>
      <c r="F38" s="487">
        <f t="shared" si="8"/>
        <v>50</v>
      </c>
      <c r="G38" s="484">
        <v>8652</v>
      </c>
      <c r="H38" s="484">
        <v>0</v>
      </c>
      <c r="I38" s="479">
        <f>SUM(G38:H38)</f>
        <v>8652</v>
      </c>
      <c r="J38" s="484">
        <v>0</v>
      </c>
      <c r="K38" s="663">
        <f t="shared" si="2"/>
        <v>929782</v>
      </c>
      <c r="L38" s="661" t="s">
        <v>790</v>
      </c>
    </row>
    <row r="39" spans="1:12" ht="11.25">
      <c r="A39" s="662" t="s">
        <v>835</v>
      </c>
      <c r="B39" s="479">
        <v>1965</v>
      </c>
      <c r="C39" s="479">
        <v>0</v>
      </c>
      <c r="D39" s="484">
        <v>0</v>
      </c>
      <c r="E39" s="484">
        <v>0</v>
      </c>
      <c r="F39" s="487">
        <f t="shared" si="8"/>
        <v>0</v>
      </c>
      <c r="G39" s="484">
        <v>0</v>
      </c>
      <c r="H39" s="484">
        <v>0</v>
      </c>
      <c r="I39" s="479">
        <f t="shared" si="9"/>
        <v>0</v>
      </c>
      <c r="J39" s="484">
        <v>0</v>
      </c>
      <c r="K39" s="663">
        <f t="shared" si="2"/>
        <v>1965</v>
      </c>
      <c r="L39" s="661" t="s">
        <v>825</v>
      </c>
    </row>
    <row r="40" spans="1:12" s="671" customFormat="1" ht="12" thickBot="1">
      <c r="A40" s="665" t="s">
        <v>836</v>
      </c>
      <c r="B40" s="488">
        <v>312745</v>
      </c>
      <c r="C40" s="488">
        <v>171362</v>
      </c>
      <c r="D40" s="488">
        <v>61241</v>
      </c>
      <c r="E40" s="488">
        <v>49039</v>
      </c>
      <c r="F40" s="487">
        <f t="shared" si="8"/>
        <v>110280</v>
      </c>
      <c r="G40" s="488">
        <v>6587</v>
      </c>
      <c r="H40" s="488">
        <v>7544</v>
      </c>
      <c r="I40" s="481">
        <f>SUM(G40:H40)</f>
        <v>14131</v>
      </c>
      <c r="J40" s="481">
        <v>22437</v>
      </c>
      <c r="K40" s="666">
        <f>SUM(B40+C40+F40+I40+J40)</f>
        <v>630955</v>
      </c>
      <c r="L40" s="671" t="s">
        <v>804</v>
      </c>
    </row>
    <row r="41" spans="1:11" s="673" customFormat="1" ht="12" thickBot="1">
      <c r="A41" s="667" t="s">
        <v>737</v>
      </c>
      <c r="B41" s="486">
        <f>SUM(B28:B40)</f>
        <v>2754762</v>
      </c>
      <c r="C41" s="486">
        <f aca="true" t="shared" si="10" ref="C41:J41">SUM(C28:C40)</f>
        <v>200635</v>
      </c>
      <c r="D41" s="486">
        <f t="shared" si="10"/>
        <v>61291</v>
      </c>
      <c r="E41" s="486">
        <f t="shared" si="10"/>
        <v>50778</v>
      </c>
      <c r="F41" s="486">
        <f t="shared" si="10"/>
        <v>112069</v>
      </c>
      <c r="G41" s="486">
        <f t="shared" si="10"/>
        <v>22878</v>
      </c>
      <c r="H41" s="486">
        <f t="shared" si="10"/>
        <v>9044</v>
      </c>
      <c r="I41" s="486">
        <f t="shared" si="10"/>
        <v>31922</v>
      </c>
      <c r="J41" s="486">
        <f t="shared" si="10"/>
        <v>22450</v>
      </c>
      <c r="K41" s="668">
        <f t="shared" si="2"/>
        <v>3121838</v>
      </c>
    </row>
    <row r="42" spans="1:11" s="675" customFormat="1" ht="12" customHeight="1">
      <c r="A42" s="659" t="s">
        <v>738</v>
      </c>
      <c r="B42" s="484">
        <f>B27-SUM(B28:B39)</f>
        <v>-74992</v>
      </c>
      <c r="C42" s="484">
        <f aca="true" t="shared" si="11" ref="C42:I42">C27-SUM(C28:C39)</f>
        <v>435126</v>
      </c>
      <c r="D42" s="484">
        <f t="shared" si="11"/>
        <v>83417</v>
      </c>
      <c r="E42" s="484">
        <f t="shared" si="11"/>
        <v>81634</v>
      </c>
      <c r="F42" s="484">
        <f t="shared" si="11"/>
        <v>165051</v>
      </c>
      <c r="G42" s="484">
        <f t="shared" si="11"/>
        <v>36507</v>
      </c>
      <c r="H42" s="484">
        <f>H27-SUM(H28:H39)</f>
        <v>30454</v>
      </c>
      <c r="I42" s="484">
        <f t="shared" si="11"/>
        <v>66961</v>
      </c>
      <c r="J42" s="484">
        <f>J27-SUM(J28:J39)</f>
        <v>38809</v>
      </c>
      <c r="K42" s="674"/>
    </row>
    <row r="43" spans="1:11" ht="11.25">
      <c r="A43" s="659" t="s">
        <v>739</v>
      </c>
      <c r="B43" s="484">
        <f>SUM(B42-B40)</f>
        <v>-387737</v>
      </c>
      <c r="C43" s="484">
        <f aca="true" t="shared" si="12" ref="C43:J43">SUM(C42-C40)</f>
        <v>263764</v>
      </c>
      <c r="D43" s="484">
        <f t="shared" si="12"/>
        <v>22176</v>
      </c>
      <c r="E43" s="484">
        <f t="shared" si="12"/>
        <v>32595</v>
      </c>
      <c r="F43" s="484">
        <f t="shared" si="12"/>
        <v>54771</v>
      </c>
      <c r="G43" s="484">
        <f t="shared" si="12"/>
        <v>29920</v>
      </c>
      <c r="H43" s="484">
        <f t="shared" si="12"/>
        <v>22910</v>
      </c>
      <c r="I43" s="484">
        <f t="shared" si="12"/>
        <v>52830</v>
      </c>
      <c r="J43" s="484">
        <f t="shared" si="12"/>
        <v>16372</v>
      </c>
      <c r="K43" s="676"/>
    </row>
    <row r="44" spans="1:11" ht="11.25">
      <c r="A44" s="662" t="s">
        <v>740</v>
      </c>
      <c r="B44" s="489">
        <f aca="true" t="shared" si="13" ref="B44:J44">SUM(B43/B27)</f>
        <v>-0.1638077333361498</v>
      </c>
      <c r="C44" s="489">
        <f t="shared" si="13"/>
        <v>0.5679684926108799</v>
      </c>
      <c r="D44" s="489">
        <f t="shared" si="13"/>
        <v>0.2656858399127799</v>
      </c>
      <c r="E44" s="489">
        <f t="shared" si="13"/>
        <v>0.3909539059407722</v>
      </c>
      <c r="F44" s="489">
        <f t="shared" si="13"/>
        <v>0.3282845840326061</v>
      </c>
      <c r="G44" s="489">
        <f t="shared" si="13"/>
        <v>0.5666881321262169</v>
      </c>
      <c r="H44" s="489">
        <f t="shared" si="13"/>
        <v>0.716968141703699</v>
      </c>
      <c r="I44" s="489">
        <f t="shared" si="13"/>
        <v>0.6233481215782518</v>
      </c>
      <c r="J44" s="489">
        <f t="shared" si="13"/>
        <v>0.42171964350110763</v>
      </c>
      <c r="K44" s="676"/>
    </row>
    <row r="45" spans="1:20" ht="11.25">
      <c r="A45" s="1006" t="s">
        <v>158</v>
      </c>
      <c r="B45" s="1007"/>
      <c r="C45" s="1007"/>
      <c r="D45" s="1007"/>
      <c r="E45" s="1007"/>
      <c r="F45" s="1007"/>
      <c r="G45" s="1007"/>
      <c r="H45" s="1007"/>
      <c r="I45" s="1007"/>
      <c r="J45" s="1007"/>
      <c r="K45" s="1007"/>
      <c r="L45" s="1007"/>
      <c r="M45" s="1007"/>
      <c r="N45" s="1007"/>
      <c r="O45" s="1007"/>
      <c r="P45" s="1007"/>
      <c r="Q45" s="1007"/>
      <c r="R45" s="1007"/>
      <c r="S45" s="1007"/>
      <c r="T45" s="1007"/>
    </row>
  </sheetData>
  <sheetProtection selectLockedCells="1" selectUnlockedCells="1"/>
  <mergeCells count="11">
    <mergeCell ref="K6:K7"/>
    <mergeCell ref="J6:J7"/>
    <mergeCell ref="A45:T45"/>
    <mergeCell ref="B1:K1"/>
    <mergeCell ref="A4:K4"/>
    <mergeCell ref="I5:K5"/>
    <mergeCell ref="A6:A7"/>
    <mergeCell ref="B6:B7"/>
    <mergeCell ref="C6:C7"/>
    <mergeCell ref="D6:F6"/>
    <mergeCell ref="G6:I6"/>
  </mergeCells>
  <printOptions horizontalCentered="1" verticalCentered="1"/>
  <pageMargins left="0.2361111111111111" right="0.2361111111111111" top="0.2361111111111111" bottom="0.3541666666666667" header="0.5118055555555555" footer="0.511805555555555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2"/>
  <sheetViews>
    <sheetView view="pageBreakPreview" zoomScale="75" zoomScaleSheetLayoutView="75" workbookViewId="0" topLeftCell="A1">
      <selection activeCell="A15" sqref="A15"/>
    </sheetView>
  </sheetViews>
  <sheetFormatPr defaultColWidth="9.00390625" defaultRowHeight="12.75"/>
  <cols>
    <col min="1" max="1" width="158.875" style="790" bestFit="1" customWidth="1"/>
    <col min="2" max="3" width="12.875" style="790" bestFit="1" customWidth="1"/>
    <col min="4" max="16384" width="9.125" style="790" customWidth="1"/>
  </cols>
  <sheetData>
    <row r="1" spans="1:3" s="1011" customFormat="1" ht="14.25">
      <c r="A1" s="1010" t="s">
        <v>349</v>
      </c>
      <c r="B1" s="1010"/>
      <c r="C1" s="1010"/>
    </row>
    <row r="2" s="1011" customFormat="1" ht="12.75"/>
    <row r="3" s="1011" customFormat="1" ht="12.75"/>
    <row r="4" spans="1:3" s="1011" customFormat="1" ht="12.75">
      <c r="A4" s="1012" t="s">
        <v>448</v>
      </c>
      <c r="B4" s="1012"/>
      <c r="C4" s="1012"/>
    </row>
    <row r="5" s="1013" customFormat="1" ht="12.75">
      <c r="C5" s="1013" t="s">
        <v>94</v>
      </c>
    </row>
    <row r="6" spans="1:3" ht="12.75">
      <c r="A6" s="1008" t="s">
        <v>518</v>
      </c>
      <c r="B6" s="1009"/>
      <c r="C6" s="1009">
        <v>316319538</v>
      </c>
    </row>
    <row r="7" spans="1:3" ht="12.75">
      <c r="A7" s="791"/>
      <c r="B7" s="794"/>
      <c r="C7" s="794"/>
    </row>
    <row r="8" spans="1:3" ht="12.75">
      <c r="A8" s="792" t="s">
        <v>161</v>
      </c>
      <c r="B8" s="793"/>
      <c r="C8" s="793">
        <v>330374582</v>
      </c>
    </row>
    <row r="9" spans="1:3" ht="12.75">
      <c r="A9" s="791"/>
      <c r="B9" s="794"/>
      <c r="C9" s="794"/>
    </row>
    <row r="10" spans="1:3" ht="12.75">
      <c r="A10" s="791"/>
      <c r="B10" s="794"/>
      <c r="C10" s="794"/>
    </row>
    <row r="11" spans="1:3" ht="12.75">
      <c r="A11" s="792" t="s">
        <v>315</v>
      </c>
      <c r="B11" s="793"/>
      <c r="C11" s="793">
        <f>C12+C63</f>
        <v>477889229</v>
      </c>
    </row>
    <row r="12" spans="1:3" ht="12.75">
      <c r="A12" s="791" t="s">
        <v>316</v>
      </c>
      <c r="B12" s="794"/>
      <c r="C12" s="794">
        <f>SUM(C13:C61)</f>
        <v>548112419</v>
      </c>
    </row>
    <row r="13" spans="1:3" ht="12.75">
      <c r="A13" s="791" t="s">
        <v>317</v>
      </c>
      <c r="B13" s="794"/>
      <c r="C13" s="794">
        <v>6696407</v>
      </c>
    </row>
    <row r="14" spans="1:3" ht="12.75">
      <c r="A14" s="791" t="s">
        <v>318</v>
      </c>
      <c r="B14" s="794"/>
      <c r="C14" s="794"/>
    </row>
    <row r="15" spans="1:3" ht="12.75">
      <c r="A15" s="791" t="s">
        <v>319</v>
      </c>
      <c r="B15" s="794">
        <v>6443500</v>
      </c>
      <c r="C15" s="794"/>
    </row>
    <row r="16" spans="1:3" ht="12.75">
      <c r="A16" s="791" t="s">
        <v>849</v>
      </c>
      <c r="B16" s="794"/>
      <c r="C16" s="794">
        <f>SUM(B17:B47)</f>
        <v>504253181</v>
      </c>
    </row>
    <row r="17" spans="1:3" ht="12.75">
      <c r="A17" s="791" t="s">
        <v>320</v>
      </c>
      <c r="B17" s="794">
        <v>7747000</v>
      </c>
      <c r="C17" s="794"/>
    </row>
    <row r="18" spans="1:3" ht="12.75">
      <c r="A18" s="791" t="s">
        <v>321</v>
      </c>
      <c r="B18" s="794">
        <v>8509000</v>
      </c>
      <c r="C18" s="794"/>
    </row>
    <row r="19" spans="1:3" ht="12.75">
      <c r="A19" s="791" t="s">
        <v>322</v>
      </c>
      <c r="B19" s="794">
        <v>990600</v>
      </c>
      <c r="C19" s="794"/>
    </row>
    <row r="20" spans="1:3" ht="12.75">
      <c r="A20" s="791" t="s">
        <v>323</v>
      </c>
      <c r="B20" s="794">
        <f>1025310-801800</f>
        <v>223510</v>
      </c>
      <c r="C20" s="794"/>
    </row>
    <row r="21" spans="1:3" ht="12.75">
      <c r="A21" s="791" t="s">
        <v>324</v>
      </c>
      <c r="B21" s="794">
        <v>1143000</v>
      </c>
      <c r="C21" s="794"/>
    </row>
    <row r="22" spans="1:3" ht="12.75">
      <c r="A22" s="791" t="s">
        <v>325</v>
      </c>
      <c r="B22" s="794">
        <v>1397000</v>
      </c>
      <c r="C22" s="794"/>
    </row>
    <row r="23" spans="1:3" ht="12.75">
      <c r="A23" s="791" t="s">
        <v>326</v>
      </c>
      <c r="B23" s="794">
        <v>889000</v>
      </c>
      <c r="C23" s="794"/>
    </row>
    <row r="24" spans="1:3" ht="12.75">
      <c r="A24" s="791" t="s">
        <v>327</v>
      </c>
      <c r="B24" s="794">
        <v>2160000</v>
      </c>
      <c r="C24" s="794"/>
    </row>
    <row r="25" spans="1:3" ht="12.75">
      <c r="A25" s="791" t="s">
        <v>328</v>
      </c>
      <c r="B25" s="794">
        <v>5080000</v>
      </c>
      <c r="C25" s="794"/>
    </row>
    <row r="26" spans="1:3" ht="12.75">
      <c r="A26" s="791" t="s">
        <v>329</v>
      </c>
      <c r="B26" s="794">
        <v>1905000</v>
      </c>
      <c r="C26" s="794"/>
    </row>
    <row r="27" spans="1:3" ht="12.75">
      <c r="A27" s="791" t="s">
        <v>330</v>
      </c>
      <c r="B27" s="794">
        <v>1905000</v>
      </c>
      <c r="C27" s="794"/>
    </row>
    <row r="28" spans="1:3" ht="12.75">
      <c r="A28" s="791" t="s">
        <v>331</v>
      </c>
      <c r="B28" s="794">
        <v>127000</v>
      </c>
      <c r="C28" s="794"/>
    </row>
    <row r="29" spans="1:3" ht="12.75">
      <c r="A29" s="791" t="s">
        <v>332</v>
      </c>
      <c r="B29" s="794">
        <v>500000</v>
      </c>
      <c r="C29" s="794"/>
    </row>
    <row r="30" spans="1:3" ht="12.75">
      <c r="A30" s="791" t="s">
        <v>333</v>
      </c>
      <c r="B30" s="794">
        <v>1206500</v>
      </c>
      <c r="C30" s="794"/>
    </row>
    <row r="31" spans="1:3" ht="12.75">
      <c r="A31" s="791" t="s">
        <v>334</v>
      </c>
      <c r="B31" s="794">
        <v>381000</v>
      </c>
      <c r="C31" s="794"/>
    </row>
    <row r="32" spans="1:3" ht="12.75">
      <c r="A32" s="791" t="s">
        <v>335</v>
      </c>
      <c r="B32" s="794">
        <v>381000</v>
      </c>
      <c r="C32" s="794"/>
    </row>
    <row r="33" spans="1:3" ht="12.75">
      <c r="A33" s="791" t="s">
        <v>336</v>
      </c>
      <c r="B33" s="794">
        <v>381000</v>
      </c>
      <c r="C33" s="794"/>
    </row>
    <row r="34" spans="1:3" ht="12.75">
      <c r="A34" s="791" t="s">
        <v>351</v>
      </c>
      <c r="B34" s="794">
        <v>1206500</v>
      </c>
      <c r="C34" s="794"/>
    </row>
    <row r="35" spans="1:3" ht="12.75">
      <c r="A35" s="791" t="s">
        <v>352</v>
      </c>
      <c r="B35" s="794">
        <v>1206500</v>
      </c>
      <c r="C35" s="794"/>
    </row>
    <row r="36" spans="1:3" ht="12.75">
      <c r="A36" s="791" t="s">
        <v>353</v>
      </c>
      <c r="B36" s="794">
        <v>1206500</v>
      </c>
      <c r="C36" s="794"/>
    </row>
    <row r="37" spans="1:3" ht="12.75">
      <c r="A37" s="791" t="s">
        <v>354</v>
      </c>
      <c r="B37" s="794">
        <v>1206500</v>
      </c>
      <c r="C37" s="794"/>
    </row>
    <row r="38" spans="1:3" ht="12.75">
      <c r="A38" s="791" t="s">
        <v>355</v>
      </c>
      <c r="B38" s="794">
        <v>3429000</v>
      </c>
      <c r="C38" s="794"/>
    </row>
    <row r="39" spans="1:3" ht="12.75">
      <c r="A39" s="791" t="s">
        <v>356</v>
      </c>
      <c r="B39" s="794">
        <v>1168400</v>
      </c>
      <c r="C39" s="794"/>
    </row>
    <row r="40" spans="1:3" ht="12.75">
      <c r="A40" s="791" t="s">
        <v>357</v>
      </c>
      <c r="B40" s="794">
        <v>635000</v>
      </c>
      <c r="C40" s="794"/>
    </row>
    <row r="41" spans="1:3" ht="12.75">
      <c r="A41" s="791" t="s">
        <v>358</v>
      </c>
      <c r="B41" s="794">
        <v>450000</v>
      </c>
      <c r="C41" s="794"/>
    </row>
    <row r="42" spans="1:3" ht="12.75">
      <c r="A42" s="791" t="s">
        <v>359</v>
      </c>
      <c r="B42" s="794">
        <v>4826000</v>
      </c>
      <c r="C42" s="794"/>
    </row>
    <row r="43" spans="1:3" ht="12.75">
      <c r="A43" s="791" t="s">
        <v>360</v>
      </c>
      <c r="B43" s="794">
        <v>508000</v>
      </c>
      <c r="C43" s="794"/>
    </row>
    <row r="44" spans="1:3" ht="12.75">
      <c r="A44" s="791" t="s">
        <v>361</v>
      </c>
      <c r="B44" s="794">
        <v>2032000</v>
      </c>
      <c r="C44" s="794"/>
    </row>
    <row r="45" spans="1:3" ht="12.75">
      <c r="A45" s="791" t="s">
        <v>362</v>
      </c>
      <c r="B45" s="794">
        <v>5060950</v>
      </c>
      <c r="C45" s="794"/>
    </row>
    <row r="46" spans="1:3" ht="12.75">
      <c r="A46" s="791" t="s">
        <v>363</v>
      </c>
      <c r="B46" s="794">
        <v>3000000</v>
      </c>
      <c r="C46" s="794"/>
    </row>
    <row r="47" spans="1:3" ht="12.75">
      <c r="A47" s="791" t="s">
        <v>364</v>
      </c>
      <c r="B47" s="794">
        <v>443392221</v>
      </c>
      <c r="C47" s="794"/>
    </row>
    <row r="48" spans="1:3" ht="12.75">
      <c r="A48" s="791" t="s">
        <v>851</v>
      </c>
      <c r="B48" s="794"/>
      <c r="C48" s="794">
        <f>SUM(B49:B51)</f>
        <v>26470700</v>
      </c>
    </row>
    <row r="49" spans="1:3" ht="12.75">
      <c r="A49" s="791" t="s">
        <v>365</v>
      </c>
      <c r="B49" s="794">
        <v>15000000</v>
      </c>
      <c r="C49" s="794"/>
    </row>
    <row r="50" spans="1:3" ht="12.75">
      <c r="A50" s="791" t="s">
        <v>366</v>
      </c>
      <c r="B50" s="794">
        <f>20000000-9452614</f>
        <v>10547386</v>
      </c>
      <c r="C50" s="794"/>
    </row>
    <row r="51" spans="1:3" ht="12.75">
      <c r="A51" s="791" t="s">
        <v>367</v>
      </c>
      <c r="B51" s="794">
        <v>923314</v>
      </c>
      <c r="C51" s="794"/>
    </row>
    <row r="52" spans="1:3" ht="12.75">
      <c r="A52" s="791" t="s">
        <v>368</v>
      </c>
      <c r="B52" s="794"/>
      <c r="C52" s="794">
        <f>4627836-3321032</f>
        <v>1306804</v>
      </c>
    </row>
    <row r="53" spans="1:3" ht="12.75">
      <c r="A53" s="791" t="s">
        <v>369</v>
      </c>
      <c r="B53" s="794"/>
      <c r="C53" s="794">
        <f>1500000-385854</f>
        <v>1114146</v>
      </c>
    </row>
    <row r="54" spans="1:3" ht="12.75">
      <c r="A54" s="791" t="s">
        <v>370</v>
      </c>
      <c r="B54" s="794"/>
      <c r="C54" s="794">
        <f>SUM(B55:B57)</f>
        <v>3530557</v>
      </c>
    </row>
    <row r="55" spans="1:3" ht="12.75">
      <c r="A55" s="791" t="s">
        <v>371</v>
      </c>
      <c r="B55" s="794">
        <v>1939960</v>
      </c>
      <c r="C55" s="794"/>
    </row>
    <row r="56" spans="1:3" ht="12.75">
      <c r="A56" s="791" t="s">
        <v>372</v>
      </c>
      <c r="B56" s="794">
        <v>1400000</v>
      </c>
      <c r="C56" s="794"/>
    </row>
    <row r="57" spans="1:3" ht="12.75">
      <c r="A57" s="791" t="s">
        <v>373</v>
      </c>
      <c r="B57" s="794">
        <f>1421000+91400+75000-1396803</f>
        <v>190597</v>
      </c>
      <c r="C57" s="794"/>
    </row>
    <row r="58" spans="1:3" ht="12.75">
      <c r="A58" s="791" t="s">
        <v>374</v>
      </c>
      <c r="B58" s="794"/>
      <c r="C58" s="794">
        <v>500000</v>
      </c>
    </row>
    <row r="59" spans="1:3" ht="12.75">
      <c r="A59" s="791" t="s">
        <v>375</v>
      </c>
      <c r="B59" s="794"/>
      <c r="C59" s="794">
        <f>300000-213768</f>
        <v>86232</v>
      </c>
    </row>
    <row r="60" spans="1:3" ht="12.75">
      <c r="A60" s="791" t="s">
        <v>376</v>
      </c>
      <c r="B60" s="794"/>
      <c r="C60" s="794">
        <f>2374537+1779855</f>
        <v>4154392</v>
      </c>
    </row>
    <row r="61" spans="1:3" ht="12.75">
      <c r="A61" s="791" t="s">
        <v>595</v>
      </c>
      <c r="B61" s="794"/>
      <c r="C61" s="794">
        <v>0</v>
      </c>
    </row>
    <row r="62" spans="1:3" ht="12.75">
      <c r="A62" s="791"/>
      <c r="B62" s="794"/>
      <c r="C62" s="794"/>
    </row>
    <row r="63" spans="1:3" ht="12.75">
      <c r="A63" s="792" t="s">
        <v>377</v>
      </c>
      <c r="B63" s="793"/>
      <c r="C63" s="793">
        <f>SUM(B65:B92)</f>
        <v>-70223190</v>
      </c>
    </row>
    <row r="64" spans="1:3" ht="12.75">
      <c r="A64" s="791"/>
      <c r="B64" s="794"/>
      <c r="C64" s="794"/>
    </row>
    <row r="65" spans="1:3" ht="12.75">
      <c r="A65" s="791" t="s">
        <v>378</v>
      </c>
      <c r="B65" s="794">
        <v>1965000</v>
      </c>
      <c r="C65" s="794"/>
    </row>
    <row r="66" spans="1:3" ht="12.75">
      <c r="A66" s="791" t="s">
        <v>379</v>
      </c>
      <c r="B66" s="794">
        <v>715254</v>
      </c>
      <c r="C66" s="794"/>
    </row>
    <row r="67" spans="1:3" ht="12.75">
      <c r="A67" s="791" t="s">
        <v>380</v>
      </c>
      <c r="B67" s="794">
        <v>1315077</v>
      </c>
      <c r="C67" s="794"/>
    </row>
    <row r="68" spans="1:3" ht="12.75">
      <c r="A68" s="791" t="s">
        <v>381</v>
      </c>
      <c r="B68" s="794">
        <v>-1270000</v>
      </c>
      <c r="C68" s="794"/>
    </row>
    <row r="69" spans="1:3" ht="12.75">
      <c r="A69" s="791" t="s">
        <v>382</v>
      </c>
      <c r="B69" s="794">
        <v>-5080000</v>
      </c>
      <c r="C69" s="794"/>
    </row>
    <row r="70" spans="1:3" ht="12.75">
      <c r="A70" s="791" t="s">
        <v>383</v>
      </c>
      <c r="B70" s="794">
        <v>-1905000</v>
      </c>
      <c r="C70" s="794"/>
    </row>
    <row r="71" spans="1:3" ht="12.75">
      <c r="A71" s="791" t="s">
        <v>384</v>
      </c>
      <c r="B71" s="794">
        <v>-3429000</v>
      </c>
      <c r="C71" s="794"/>
    </row>
    <row r="72" spans="1:3" ht="12.75">
      <c r="A72" s="791" t="s">
        <v>385</v>
      </c>
      <c r="B72" s="794">
        <v>-635000</v>
      </c>
      <c r="C72" s="794"/>
    </row>
    <row r="73" spans="1:3" ht="12.75">
      <c r="A73" s="791" t="s">
        <v>386</v>
      </c>
      <c r="B73" s="794">
        <v>-450000</v>
      </c>
      <c r="C73" s="794"/>
    </row>
    <row r="74" spans="1:3" ht="12.75">
      <c r="A74" s="791" t="s">
        <v>387</v>
      </c>
      <c r="B74" s="794">
        <v>-5060950</v>
      </c>
      <c r="C74" s="794"/>
    </row>
    <row r="75" spans="1:3" ht="12.75">
      <c r="A75" s="791" t="s">
        <v>388</v>
      </c>
      <c r="B75" s="794">
        <v>-111111</v>
      </c>
      <c r="C75" s="794"/>
    </row>
    <row r="76" spans="1:3" ht="12.75">
      <c r="A76" s="791" t="s">
        <v>389</v>
      </c>
      <c r="B76" s="794">
        <v>-350000</v>
      </c>
      <c r="C76" s="794"/>
    </row>
    <row r="77" spans="1:3" ht="12.75">
      <c r="A77" s="791" t="s">
        <v>390</v>
      </c>
      <c r="B77" s="794">
        <v>-7213600</v>
      </c>
      <c r="C77" s="794"/>
    </row>
    <row r="78" spans="1:3" ht="12.75">
      <c r="A78" s="791" t="s">
        <v>391</v>
      </c>
      <c r="B78" s="794">
        <v>-2159000</v>
      </c>
      <c r="C78" s="794"/>
    </row>
    <row r="79" spans="1:3" ht="12.75">
      <c r="A79" s="791" t="s">
        <v>392</v>
      </c>
      <c r="B79" s="794">
        <v>-2155190</v>
      </c>
      <c r="C79" s="794"/>
    </row>
    <row r="80" spans="1:3" ht="12.75">
      <c r="A80" s="791" t="s">
        <v>393</v>
      </c>
      <c r="B80" s="794">
        <v>-952500</v>
      </c>
      <c r="C80" s="794"/>
    </row>
    <row r="81" spans="1:3" ht="12.75">
      <c r="A81" s="791" t="s">
        <v>394</v>
      </c>
      <c r="B81" s="794">
        <v>-2921000</v>
      </c>
      <c r="C81" s="794"/>
    </row>
    <row r="82" spans="1:3" ht="12.75">
      <c r="A82" s="791" t="s">
        <v>395</v>
      </c>
      <c r="B82" s="794">
        <v>-4445000</v>
      </c>
      <c r="C82" s="794"/>
    </row>
    <row r="83" spans="1:3" ht="12.75">
      <c r="A83" s="791" t="s">
        <v>396</v>
      </c>
      <c r="B83" s="794">
        <v>-141638</v>
      </c>
      <c r="C83" s="794"/>
    </row>
    <row r="84" spans="1:3" ht="12.75">
      <c r="A84" s="791" t="s">
        <v>397</v>
      </c>
      <c r="B84" s="794">
        <v>-2540000</v>
      </c>
      <c r="C84" s="794"/>
    </row>
    <row r="85" spans="1:3" ht="12.75">
      <c r="A85" s="791" t="s">
        <v>398</v>
      </c>
      <c r="B85" s="794">
        <v>-600000</v>
      </c>
      <c r="C85" s="794"/>
    </row>
    <row r="86" spans="1:3" ht="12.75">
      <c r="A86" s="791" t="s">
        <v>399</v>
      </c>
      <c r="B86" s="794">
        <v>-5080000</v>
      </c>
      <c r="C86" s="794"/>
    </row>
    <row r="87" spans="1:3" ht="12.75">
      <c r="A87" s="791" t="s">
        <v>400</v>
      </c>
      <c r="B87" s="794">
        <v>-3506032</v>
      </c>
      <c r="C87" s="794"/>
    </row>
    <row r="88" spans="1:3" ht="12.75">
      <c r="A88" s="791" t="s">
        <v>401</v>
      </c>
      <c r="B88" s="794">
        <v>-4508500</v>
      </c>
      <c r="C88" s="794"/>
    </row>
    <row r="89" spans="1:3" ht="12.75">
      <c r="A89" s="791" t="s">
        <v>402</v>
      </c>
      <c r="B89" s="794">
        <v>-250000</v>
      </c>
      <c r="C89" s="794"/>
    </row>
    <row r="90" spans="1:3" ht="12.75">
      <c r="A90" s="791" t="s">
        <v>403</v>
      </c>
      <c r="B90" s="794">
        <v>-3000000</v>
      </c>
      <c r="C90" s="794"/>
    </row>
    <row r="91" spans="1:3" ht="12.75">
      <c r="A91" s="791" t="s">
        <v>404</v>
      </c>
      <c r="B91" s="794">
        <v>-7955000</v>
      </c>
      <c r="C91" s="794"/>
    </row>
    <row r="92" spans="1:3" ht="12.75">
      <c r="A92" s="791" t="s">
        <v>405</v>
      </c>
      <c r="B92" s="794">
        <v>-8500000</v>
      </c>
      <c r="C92" s="794"/>
    </row>
    <row r="93" spans="1:3" ht="12.75">
      <c r="A93" s="791"/>
      <c r="B93" s="794"/>
      <c r="C93" s="794"/>
    </row>
    <row r="94" spans="1:3" ht="12.75">
      <c r="A94" s="791"/>
      <c r="B94" s="794"/>
      <c r="C94" s="794"/>
    </row>
    <row r="95" spans="1:3" ht="12.75">
      <c r="A95" s="792" t="s">
        <v>406</v>
      </c>
      <c r="B95" s="793"/>
      <c r="C95" s="793">
        <f>SUM(C96:C192)</f>
        <v>808263811</v>
      </c>
    </row>
    <row r="96" spans="1:3" ht="12.75">
      <c r="A96" s="791" t="s">
        <v>407</v>
      </c>
      <c r="B96" s="794"/>
      <c r="C96" s="794">
        <v>26696407</v>
      </c>
    </row>
    <row r="97" spans="1:3" ht="12.75">
      <c r="A97" s="791" t="s">
        <v>318</v>
      </c>
      <c r="B97" s="794"/>
      <c r="C97" s="794"/>
    </row>
    <row r="98" spans="1:3" ht="12.75">
      <c r="A98" s="791" t="s">
        <v>319</v>
      </c>
      <c r="B98" s="794">
        <v>6443500</v>
      </c>
      <c r="C98" s="794"/>
    </row>
    <row r="99" spans="1:3" ht="12.75">
      <c r="A99" s="791" t="s">
        <v>849</v>
      </c>
      <c r="B99" s="794"/>
      <c r="C99" s="794">
        <f>SUM(B100:B169)</f>
        <v>534922619</v>
      </c>
    </row>
    <row r="100" spans="1:3" ht="12.75">
      <c r="A100" s="791" t="s">
        <v>408</v>
      </c>
      <c r="B100" s="794">
        <v>6477000</v>
      </c>
      <c r="C100" s="794"/>
    </row>
    <row r="101" spans="1:3" ht="12.75">
      <c r="A101" s="791" t="s">
        <v>321</v>
      </c>
      <c r="B101" s="794">
        <v>8509000</v>
      </c>
      <c r="C101" s="794"/>
    </row>
    <row r="102" spans="1:3" ht="12.75">
      <c r="A102" s="791" t="s">
        <v>322</v>
      </c>
      <c r="B102" s="794">
        <v>990600</v>
      </c>
      <c r="C102" s="794"/>
    </row>
    <row r="103" spans="1:3" ht="12.75">
      <c r="A103" s="791" t="s">
        <v>323</v>
      </c>
      <c r="B103" s="794">
        <f>1025310-801800</f>
        <v>223510</v>
      </c>
      <c r="C103" s="794"/>
    </row>
    <row r="104" spans="1:3" ht="12.75">
      <c r="A104" s="791" t="s">
        <v>850</v>
      </c>
      <c r="B104" s="794">
        <v>10000000</v>
      </c>
      <c r="C104" s="794"/>
    </row>
    <row r="105" spans="1:3" ht="12.75">
      <c r="A105" s="791" t="s">
        <v>324</v>
      </c>
      <c r="B105" s="794">
        <v>1143000</v>
      </c>
      <c r="C105" s="794"/>
    </row>
    <row r="106" spans="1:3" ht="12.75">
      <c r="A106" s="791" t="s">
        <v>325</v>
      </c>
      <c r="B106" s="794">
        <v>1397000</v>
      </c>
      <c r="C106" s="794"/>
    </row>
    <row r="107" spans="1:3" ht="12.75">
      <c r="A107" s="791" t="s">
        <v>326</v>
      </c>
      <c r="B107" s="794">
        <v>889000</v>
      </c>
      <c r="C107" s="794"/>
    </row>
    <row r="108" spans="1:3" ht="12.75">
      <c r="A108" s="791" t="s">
        <v>327</v>
      </c>
      <c r="B108" s="794">
        <v>2160000</v>
      </c>
      <c r="C108" s="794"/>
    </row>
    <row r="109" spans="1:3" ht="12.75">
      <c r="A109" s="791" t="s">
        <v>330</v>
      </c>
      <c r="B109" s="794">
        <v>1905000</v>
      </c>
      <c r="C109" s="794"/>
    </row>
    <row r="110" spans="1:3" ht="12.75">
      <c r="A110" s="791" t="s">
        <v>331</v>
      </c>
      <c r="B110" s="794">
        <v>127000</v>
      </c>
      <c r="C110" s="794"/>
    </row>
    <row r="111" spans="1:3" ht="12.75">
      <c r="A111" s="791" t="s">
        <v>332</v>
      </c>
      <c r="B111" s="794">
        <v>500000</v>
      </c>
      <c r="C111" s="794"/>
    </row>
    <row r="112" spans="1:3" ht="12.75">
      <c r="A112" s="791" t="s">
        <v>409</v>
      </c>
      <c r="B112" s="794">
        <v>6018540</v>
      </c>
      <c r="C112" s="794"/>
    </row>
    <row r="113" spans="1:3" ht="12.75">
      <c r="A113" s="791" t="s">
        <v>333</v>
      </c>
      <c r="B113" s="794">
        <v>1206500</v>
      </c>
      <c r="C113" s="794"/>
    </row>
    <row r="114" spans="1:3" ht="12.75">
      <c r="A114" s="791" t="s">
        <v>334</v>
      </c>
      <c r="B114" s="794">
        <v>381000</v>
      </c>
      <c r="C114" s="794"/>
    </row>
    <row r="115" spans="1:3" ht="12.75">
      <c r="A115" s="791" t="s">
        <v>335</v>
      </c>
      <c r="B115" s="794">
        <v>381000</v>
      </c>
      <c r="C115" s="794"/>
    </row>
    <row r="116" spans="1:3" ht="12.75">
      <c r="A116" s="791" t="s">
        <v>336</v>
      </c>
      <c r="B116" s="794">
        <v>381000</v>
      </c>
      <c r="C116" s="794"/>
    </row>
    <row r="117" spans="1:3" ht="12.75">
      <c r="A117" s="791" t="s">
        <v>351</v>
      </c>
      <c r="B117" s="794">
        <v>1206500</v>
      </c>
      <c r="C117" s="794"/>
    </row>
    <row r="118" spans="1:3" ht="12.75">
      <c r="A118" s="791" t="s">
        <v>352</v>
      </c>
      <c r="B118" s="794">
        <v>1206500</v>
      </c>
      <c r="C118" s="794"/>
    </row>
    <row r="119" spans="1:3" ht="12.75">
      <c r="A119" s="791" t="s">
        <v>353</v>
      </c>
      <c r="B119" s="794">
        <v>1206500</v>
      </c>
      <c r="C119" s="794"/>
    </row>
    <row r="120" spans="1:3" ht="12.75">
      <c r="A120" s="791" t="s">
        <v>354</v>
      </c>
      <c r="B120" s="794">
        <v>1206500</v>
      </c>
      <c r="C120" s="794"/>
    </row>
    <row r="121" spans="1:3" ht="12.75">
      <c r="A121" s="791" t="s">
        <v>150</v>
      </c>
      <c r="B121" s="794">
        <v>1300000</v>
      </c>
      <c r="C121" s="794"/>
    </row>
    <row r="122" spans="1:20" ht="18.75">
      <c r="A122" s="949" t="s">
        <v>338</v>
      </c>
      <c r="B122" s="950"/>
      <c r="C122" s="950"/>
      <c r="D122" s="950"/>
      <c r="E122" s="950"/>
      <c r="F122" s="950"/>
      <c r="G122" s="950"/>
      <c r="H122" s="950"/>
      <c r="I122" s="950"/>
      <c r="J122" s="950"/>
      <c r="K122" s="950"/>
      <c r="L122" s="950"/>
      <c r="M122" s="950"/>
      <c r="N122" s="950"/>
      <c r="O122" s="950"/>
      <c r="P122" s="950"/>
      <c r="Q122" s="950"/>
      <c r="R122" s="950"/>
      <c r="S122" s="950"/>
      <c r="T122" s="950"/>
    </row>
    <row r="123" spans="1:3" ht="12.75">
      <c r="A123" s="791" t="s">
        <v>0</v>
      </c>
      <c r="B123" s="794">
        <v>8000000</v>
      </c>
      <c r="C123" s="794"/>
    </row>
    <row r="124" spans="1:3" ht="12.75">
      <c r="A124" s="791" t="s">
        <v>356</v>
      </c>
      <c r="B124" s="794">
        <v>1168400</v>
      </c>
      <c r="C124" s="794"/>
    </row>
    <row r="125" spans="1:3" ht="12.75">
      <c r="A125" s="791" t="s">
        <v>1</v>
      </c>
      <c r="B125" s="794">
        <v>10000000</v>
      </c>
      <c r="C125" s="794"/>
    </row>
    <row r="126" spans="1:3" ht="12.75">
      <c r="A126" s="791" t="s">
        <v>359</v>
      </c>
      <c r="B126" s="794">
        <v>4826000</v>
      </c>
      <c r="C126" s="794"/>
    </row>
    <row r="127" spans="1:3" ht="12.75">
      <c r="A127" s="791" t="s">
        <v>2</v>
      </c>
      <c r="B127" s="794">
        <v>3000000</v>
      </c>
      <c r="C127" s="794"/>
    </row>
    <row r="128" spans="1:3" ht="12.75">
      <c r="A128" s="791" t="s">
        <v>3</v>
      </c>
      <c r="B128" s="794">
        <v>15000000</v>
      </c>
      <c r="C128" s="794"/>
    </row>
    <row r="129" spans="1:3" ht="12.75">
      <c r="A129" s="791" t="s">
        <v>360</v>
      </c>
      <c r="B129" s="794">
        <v>508000</v>
      </c>
      <c r="C129" s="794"/>
    </row>
    <row r="130" spans="1:3" ht="12.75">
      <c r="A130" s="791" t="s">
        <v>361</v>
      </c>
      <c r="B130" s="794">
        <v>2032000</v>
      </c>
      <c r="C130" s="794"/>
    </row>
    <row r="131" spans="1:3" ht="12.75">
      <c r="A131" s="791" t="s">
        <v>363</v>
      </c>
      <c r="B131" s="794">
        <v>3000000</v>
      </c>
      <c r="C131" s="794"/>
    </row>
    <row r="132" spans="1:3" ht="12.75">
      <c r="A132" s="791" t="s">
        <v>151</v>
      </c>
      <c r="B132" s="794">
        <v>10000000</v>
      </c>
      <c r="C132" s="794"/>
    </row>
    <row r="133" spans="1:3" ht="12.75">
      <c r="A133" s="791" t="s">
        <v>152</v>
      </c>
      <c r="B133" s="794">
        <v>390500</v>
      </c>
      <c r="C133" s="794"/>
    </row>
    <row r="134" spans="1:3" ht="12.75">
      <c r="A134" s="791" t="s">
        <v>153</v>
      </c>
      <c r="B134" s="794">
        <v>10120630</v>
      </c>
      <c r="C134" s="794"/>
    </row>
    <row r="135" spans="1:3" ht="12.75">
      <c r="A135" s="791" t="s">
        <v>154</v>
      </c>
      <c r="B135" s="794">
        <v>6223000</v>
      </c>
      <c r="C135" s="794"/>
    </row>
    <row r="136" spans="1:3" ht="12.75">
      <c r="A136" s="791" t="s">
        <v>155</v>
      </c>
      <c r="B136" s="794">
        <v>1102360</v>
      </c>
      <c r="C136" s="794"/>
    </row>
    <row r="137" spans="1:3" ht="12.75">
      <c r="A137" s="791" t="s">
        <v>156</v>
      </c>
      <c r="B137" s="794">
        <v>6404434</v>
      </c>
      <c r="C137" s="794"/>
    </row>
    <row r="138" spans="1:3" ht="12.75">
      <c r="A138" s="791" t="s">
        <v>159</v>
      </c>
      <c r="B138" s="794">
        <v>64044</v>
      </c>
      <c r="C138" s="794"/>
    </row>
    <row r="139" spans="1:3" ht="12.75">
      <c r="A139" s="791" t="s">
        <v>160</v>
      </c>
      <c r="B139" s="794">
        <v>7874000</v>
      </c>
      <c r="C139" s="794"/>
    </row>
    <row r="140" spans="1:3" ht="12.75">
      <c r="A140" s="791" t="s">
        <v>410</v>
      </c>
      <c r="B140" s="794">
        <v>5080000</v>
      </c>
      <c r="C140" s="794"/>
    </row>
    <row r="141" spans="1:3" ht="12.75">
      <c r="A141" s="791" t="s">
        <v>411</v>
      </c>
      <c r="B141" s="794">
        <v>5611078</v>
      </c>
      <c r="C141" s="794"/>
    </row>
    <row r="142" spans="1:3" ht="12.75">
      <c r="A142" s="791" t="s">
        <v>412</v>
      </c>
      <c r="B142" s="794">
        <v>5461000</v>
      </c>
      <c r="C142" s="794"/>
    </row>
    <row r="143" spans="1:3" ht="12.75">
      <c r="A143" s="791" t="s">
        <v>413</v>
      </c>
      <c r="B143" s="794">
        <v>5259048</v>
      </c>
      <c r="C143" s="794"/>
    </row>
    <row r="144" spans="1:3" ht="12.75">
      <c r="A144" s="791" t="s">
        <v>414</v>
      </c>
      <c r="B144" s="794">
        <v>2051685</v>
      </c>
      <c r="C144" s="794"/>
    </row>
    <row r="145" spans="1:3" ht="12.75">
      <c r="A145" s="791" t="s">
        <v>415</v>
      </c>
      <c r="B145" s="794">
        <v>1491615</v>
      </c>
      <c r="C145" s="794"/>
    </row>
    <row r="146" spans="1:3" ht="12.75">
      <c r="A146" s="791" t="s">
        <v>416</v>
      </c>
      <c r="B146" s="794">
        <v>450000</v>
      </c>
      <c r="C146" s="794"/>
    </row>
    <row r="147" spans="1:3" ht="12.75">
      <c r="A147" s="791" t="s">
        <v>417</v>
      </c>
      <c r="B147" s="794">
        <v>7112000</v>
      </c>
      <c r="C147" s="794"/>
    </row>
    <row r="148" spans="1:3" ht="12.75">
      <c r="A148" s="791" t="s">
        <v>418</v>
      </c>
      <c r="B148" s="794">
        <v>825500</v>
      </c>
      <c r="C148" s="794"/>
    </row>
    <row r="149" spans="1:3" ht="12.75">
      <c r="A149" s="791" t="s">
        <v>419</v>
      </c>
      <c r="B149" s="794">
        <v>2413000</v>
      </c>
      <c r="C149" s="794"/>
    </row>
    <row r="150" spans="1:3" ht="12.75">
      <c r="A150" s="791" t="s">
        <v>420</v>
      </c>
      <c r="B150" s="794">
        <v>3000000</v>
      </c>
      <c r="C150" s="794"/>
    </row>
    <row r="151" spans="1:3" ht="12.75">
      <c r="A151" s="791" t="s">
        <v>421</v>
      </c>
      <c r="B151" s="794">
        <v>619062</v>
      </c>
      <c r="C151" s="794"/>
    </row>
    <row r="152" spans="1:3" ht="12.75">
      <c r="A152" s="791" t="s">
        <v>422</v>
      </c>
      <c r="B152" s="794">
        <v>1524000</v>
      </c>
      <c r="C152" s="794"/>
    </row>
    <row r="153" spans="1:3" ht="12.75">
      <c r="A153" s="791" t="s">
        <v>423</v>
      </c>
      <c r="B153" s="794">
        <v>15000000</v>
      </c>
      <c r="C153" s="794"/>
    </row>
    <row r="154" spans="1:3" ht="12.75">
      <c r="A154" s="791" t="s">
        <v>424</v>
      </c>
      <c r="B154" s="794">
        <v>10000000</v>
      </c>
      <c r="C154" s="794"/>
    </row>
    <row r="155" spans="1:3" ht="12.75">
      <c r="A155" s="791" t="s">
        <v>425</v>
      </c>
      <c r="B155" s="794">
        <v>885825</v>
      </c>
      <c r="C155" s="794"/>
    </row>
    <row r="156" spans="1:3" ht="12.75">
      <c r="A156" s="791" t="s">
        <v>426</v>
      </c>
      <c r="B156" s="794">
        <v>2657475</v>
      </c>
      <c r="C156" s="794"/>
    </row>
    <row r="157" spans="1:3" ht="12.75">
      <c r="A157" s="791" t="s">
        <v>427</v>
      </c>
      <c r="B157" s="794">
        <v>1111250</v>
      </c>
      <c r="C157" s="794"/>
    </row>
    <row r="158" spans="1:3" ht="12.75">
      <c r="A158" s="791" t="s">
        <v>428</v>
      </c>
      <c r="B158" s="794">
        <v>3333750</v>
      </c>
      <c r="C158" s="794"/>
    </row>
    <row r="159" spans="1:3" ht="12.75">
      <c r="A159" s="791" t="s">
        <v>429</v>
      </c>
      <c r="B159" s="794">
        <v>1244600</v>
      </c>
      <c r="C159" s="794"/>
    </row>
    <row r="160" spans="1:3" ht="12.75">
      <c r="A160" s="791" t="s">
        <v>430</v>
      </c>
      <c r="B160" s="794">
        <v>3784600</v>
      </c>
      <c r="C160" s="794"/>
    </row>
    <row r="161" spans="1:3" ht="12.75">
      <c r="A161" s="791" t="s">
        <v>431</v>
      </c>
      <c r="B161" s="794">
        <v>1206500</v>
      </c>
      <c r="C161" s="794"/>
    </row>
    <row r="162" spans="1:3" ht="12.75">
      <c r="A162" s="791" t="s">
        <v>432</v>
      </c>
      <c r="B162" s="794">
        <v>6670000</v>
      </c>
      <c r="C162" s="794"/>
    </row>
    <row r="163" spans="1:3" ht="12.75">
      <c r="A163" s="791" t="s">
        <v>433</v>
      </c>
      <c r="B163" s="794">
        <v>6000000</v>
      </c>
      <c r="C163" s="794"/>
    </row>
    <row r="164" spans="1:3" ht="12.75">
      <c r="A164" s="791" t="s">
        <v>434</v>
      </c>
      <c r="B164" s="794">
        <v>1587500</v>
      </c>
      <c r="C164" s="794"/>
    </row>
    <row r="165" spans="1:3" ht="12.75">
      <c r="A165" s="791" t="s">
        <v>435</v>
      </c>
      <c r="B165" s="794">
        <v>9525000</v>
      </c>
      <c r="C165" s="794"/>
    </row>
    <row r="166" spans="1:3" ht="12.75">
      <c r="A166" s="791" t="s">
        <v>436</v>
      </c>
      <c r="B166" s="794">
        <v>16152500</v>
      </c>
      <c r="C166" s="794"/>
    </row>
    <row r="167" spans="1:3" ht="12.75">
      <c r="A167" s="791" t="s">
        <v>437</v>
      </c>
      <c r="B167" s="794">
        <v>9505800</v>
      </c>
      <c r="C167" s="794"/>
    </row>
    <row r="168" spans="1:3" ht="12.75">
      <c r="A168" s="791" t="s">
        <v>438</v>
      </c>
      <c r="B168" s="794">
        <v>1965000</v>
      </c>
      <c r="C168" s="794"/>
    </row>
    <row r="169" spans="1:3" ht="12.75">
      <c r="A169" s="791" t="s">
        <v>364</v>
      </c>
      <c r="B169" s="794">
        <v>264866313</v>
      </c>
      <c r="C169" s="794"/>
    </row>
    <row r="170" spans="1:3" ht="12.75">
      <c r="A170" s="791" t="s">
        <v>851</v>
      </c>
      <c r="B170" s="794"/>
      <c r="C170" s="794">
        <f>SUM(B171:B176)</f>
        <v>112970700</v>
      </c>
    </row>
    <row r="171" spans="1:3" ht="12.75">
      <c r="A171" s="791" t="s">
        <v>365</v>
      </c>
      <c r="B171" s="794">
        <v>15000000</v>
      </c>
      <c r="C171" s="794"/>
    </row>
    <row r="172" spans="1:3" ht="12.75">
      <c r="A172" s="791" t="s">
        <v>366</v>
      </c>
      <c r="B172" s="794">
        <f>20000000-9452614</f>
        <v>10547386</v>
      </c>
      <c r="C172" s="794"/>
    </row>
    <row r="173" spans="1:3" ht="12.75">
      <c r="A173" s="791"/>
      <c r="B173" s="794"/>
      <c r="C173" s="794"/>
    </row>
    <row r="174" spans="1:3" ht="12.75">
      <c r="A174" s="791" t="s">
        <v>439</v>
      </c>
      <c r="B174" s="794">
        <v>73660000</v>
      </c>
      <c r="C174" s="794"/>
    </row>
    <row r="175" spans="1:3" ht="12.75">
      <c r="A175" s="791" t="s">
        <v>440</v>
      </c>
      <c r="B175" s="794">
        <v>13716000</v>
      </c>
      <c r="C175" s="794"/>
    </row>
    <row r="176" spans="1:3" ht="12.75">
      <c r="A176" s="791" t="s">
        <v>441</v>
      </c>
      <c r="B176" s="794">
        <v>47314</v>
      </c>
      <c r="C176" s="794"/>
    </row>
    <row r="177" spans="1:3" ht="12.75">
      <c r="A177" s="791" t="s">
        <v>442</v>
      </c>
      <c r="B177" s="794"/>
      <c r="C177" s="794">
        <v>28405505</v>
      </c>
    </row>
    <row r="178" spans="1:3" ht="12.75">
      <c r="A178" s="791" t="s">
        <v>443</v>
      </c>
      <c r="B178" s="794"/>
      <c r="C178" s="794">
        <v>18791544</v>
      </c>
    </row>
    <row r="179" spans="1:3" ht="12.75">
      <c r="A179" s="791" t="s">
        <v>444</v>
      </c>
      <c r="B179" s="794"/>
      <c r="C179" s="794">
        <v>50562755</v>
      </c>
    </row>
    <row r="180" spans="1:3" ht="12.75">
      <c r="A180" s="791" t="s">
        <v>368</v>
      </c>
      <c r="B180" s="794"/>
      <c r="C180" s="794">
        <f>4627836-3321032</f>
        <v>1306804</v>
      </c>
    </row>
    <row r="181" spans="1:3" ht="12.75">
      <c r="A181" s="791" t="s">
        <v>445</v>
      </c>
      <c r="B181" s="794"/>
      <c r="C181" s="794">
        <v>22508396</v>
      </c>
    </row>
    <row r="182" spans="1:3" ht="12.75">
      <c r="A182" s="791" t="s">
        <v>103</v>
      </c>
      <c r="B182" s="794"/>
      <c r="C182" s="794">
        <v>683423</v>
      </c>
    </row>
    <row r="183" spans="1:3" ht="12.75">
      <c r="A183" s="791" t="s">
        <v>369</v>
      </c>
      <c r="B183" s="794"/>
      <c r="C183" s="794">
        <f>1500000-385854</f>
        <v>1114146</v>
      </c>
    </row>
    <row r="184" spans="1:3" ht="12.75">
      <c r="A184" s="791" t="s">
        <v>370</v>
      </c>
      <c r="B184" s="794"/>
      <c r="C184" s="794">
        <f>SUM(B185:B187)</f>
        <v>3530557</v>
      </c>
    </row>
    <row r="185" spans="1:3" ht="12.75">
      <c r="A185" s="791" t="s">
        <v>371</v>
      </c>
      <c r="B185" s="794">
        <v>1939960</v>
      </c>
      <c r="C185" s="794"/>
    </row>
    <row r="186" spans="1:3" ht="12.75">
      <c r="A186" s="791" t="s">
        <v>372</v>
      </c>
      <c r="B186" s="794">
        <v>1400000</v>
      </c>
      <c r="C186" s="794"/>
    </row>
    <row r="187" spans="1:3" ht="12.75">
      <c r="A187" s="791" t="s">
        <v>373</v>
      </c>
      <c r="B187" s="794">
        <f>1421000+91400+75000-1396803</f>
        <v>190597</v>
      </c>
      <c r="C187" s="794"/>
    </row>
    <row r="188" spans="1:3" ht="12.75">
      <c r="A188" s="791" t="s">
        <v>374</v>
      </c>
      <c r="B188" s="794"/>
      <c r="C188" s="794">
        <v>500000</v>
      </c>
    </row>
    <row r="189" spans="1:3" ht="12.75">
      <c r="A189" s="791" t="s">
        <v>375</v>
      </c>
      <c r="B189" s="794"/>
      <c r="C189" s="794">
        <f>300000-213768</f>
        <v>86232</v>
      </c>
    </row>
    <row r="190" spans="1:3" ht="12.75">
      <c r="A190" s="791" t="s">
        <v>446</v>
      </c>
      <c r="B190" s="794"/>
      <c r="C190" s="794">
        <v>4869646</v>
      </c>
    </row>
    <row r="191" spans="1:3" ht="12.75">
      <c r="A191" s="791" t="s">
        <v>447</v>
      </c>
      <c r="B191" s="794"/>
      <c r="C191" s="794">
        <v>1315077</v>
      </c>
    </row>
    <row r="192" spans="1:3" ht="12.75">
      <c r="A192" s="791" t="s">
        <v>595</v>
      </c>
      <c r="B192" s="794"/>
      <c r="C192" s="794">
        <v>0</v>
      </c>
    </row>
  </sheetData>
  <mergeCells count="3">
    <mergeCell ref="A1:C1"/>
    <mergeCell ref="A4:C4"/>
    <mergeCell ref="A122:T122"/>
  </mergeCells>
  <printOptions/>
  <pageMargins left="0.75" right="0.75" top="1" bottom="1" header="0.5" footer="0.5"/>
  <pageSetup horizontalDpi="600" verticalDpi="600" orientation="portrait" paperSize="9" scale="46" r:id="rId1"/>
  <rowBreaks count="1" manualBreakCount="1">
    <brk id="12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38" customWidth="1"/>
    <col min="2" max="2" width="101.875" style="738" customWidth="1"/>
    <col min="3" max="3" width="25.75390625" style="739" customWidth="1"/>
    <col min="4" max="4" width="22.375" style="740" customWidth="1"/>
    <col min="5" max="5" width="10.125" style="697" bestFit="1" customWidth="1"/>
    <col min="6" max="6" width="11.75390625" style="697" bestFit="1" customWidth="1"/>
    <col min="7" max="16384" width="9.125" style="697" customWidth="1"/>
  </cols>
  <sheetData>
    <row r="1" spans="1:5" ht="20.25" customHeight="1">
      <c r="A1" s="695"/>
      <c r="B1" s="1001" t="s">
        <v>350</v>
      </c>
      <c r="C1" s="1001"/>
      <c r="D1" s="1001"/>
      <c r="E1" s="696"/>
    </row>
    <row r="2" spans="1:4" ht="20.25" customHeight="1">
      <c r="A2" s="695"/>
      <c r="B2" s="698"/>
      <c r="C2" s="698"/>
      <c r="D2" s="698"/>
    </row>
    <row r="3" spans="1:4" ht="15">
      <c r="A3" s="695"/>
      <c r="B3" s="695"/>
      <c r="C3" s="699"/>
      <c r="D3" s="700"/>
    </row>
    <row r="4" spans="1:6" ht="15.75">
      <c r="A4" s="695"/>
      <c r="B4" s="998" t="s">
        <v>516</v>
      </c>
      <c r="C4" s="998"/>
      <c r="D4" s="998"/>
      <c r="E4" s="702"/>
      <c r="F4" s="702"/>
    </row>
    <row r="5" spans="1:6" ht="15.75">
      <c r="A5" s="695"/>
      <c r="B5" s="701"/>
      <c r="C5" s="703"/>
      <c r="D5" s="704"/>
      <c r="E5" s="702"/>
      <c r="F5" s="702"/>
    </row>
    <row r="6" spans="1:6" ht="15.75">
      <c r="A6" s="695"/>
      <c r="B6" s="701"/>
      <c r="C6" s="703"/>
      <c r="D6" s="704"/>
      <c r="E6" s="702"/>
      <c r="F6" s="702"/>
    </row>
    <row r="7" spans="1:6" ht="15.75">
      <c r="A7" s="695"/>
      <c r="B7" s="705"/>
      <c r="C7" s="699"/>
      <c r="D7" s="704"/>
      <c r="E7" s="702"/>
      <c r="F7" s="702"/>
    </row>
    <row r="8" spans="1:6" ht="15.75">
      <c r="A8" s="706"/>
      <c r="B8" s="707"/>
      <c r="C8" s="708"/>
      <c r="D8" s="708" t="s">
        <v>94</v>
      </c>
      <c r="E8" s="709"/>
      <c r="F8" s="709"/>
    </row>
    <row r="9" spans="1:4" ht="33.75" customHeight="1">
      <c r="A9" s="999" t="s">
        <v>517</v>
      </c>
      <c r="B9" s="1000"/>
      <c r="C9" s="710"/>
      <c r="D9" s="711">
        <v>7048325</v>
      </c>
    </row>
    <row r="10" spans="1:4" ht="33.75" customHeight="1">
      <c r="A10" s="999" t="s">
        <v>193</v>
      </c>
      <c r="B10" s="1000"/>
      <c r="C10" s="711"/>
      <c r="D10" s="711">
        <v>5937456</v>
      </c>
    </row>
    <row r="11" spans="1:4" ht="33.75" customHeight="1">
      <c r="A11" s="712"/>
      <c r="B11" s="713"/>
      <c r="C11" s="714"/>
      <c r="D11" s="714"/>
    </row>
    <row r="12" spans="1:4" ht="15.75">
      <c r="A12" s="715" t="s">
        <v>194</v>
      </c>
      <c r="B12" s="713"/>
      <c r="C12" s="714"/>
      <c r="D12" s="714">
        <f>SUM(C13:C22)</f>
        <v>61518755</v>
      </c>
    </row>
    <row r="13" spans="1:4" ht="15.75">
      <c r="A13" s="716"/>
      <c r="B13" s="693" t="s">
        <v>195</v>
      </c>
      <c r="C13" s="691">
        <v>280360</v>
      </c>
      <c r="D13" s="714"/>
    </row>
    <row r="14" spans="1:4" ht="15.75">
      <c r="A14" s="717"/>
      <c r="B14" s="693" t="s">
        <v>196</v>
      </c>
      <c r="C14" s="691">
        <v>22633820</v>
      </c>
      <c r="D14" s="714"/>
    </row>
    <row r="15" spans="1:4" ht="15.75">
      <c r="A15" s="717"/>
      <c r="B15" s="694" t="s">
        <v>197</v>
      </c>
      <c r="C15" s="692">
        <f>9499+11893202</f>
        <v>11902701</v>
      </c>
      <c r="D15" s="714"/>
    </row>
    <row r="16" spans="1:4" ht="15.75">
      <c r="A16" s="712"/>
      <c r="B16" s="718" t="s">
        <v>198</v>
      </c>
      <c r="C16" s="719">
        <v>-1437456</v>
      </c>
      <c r="D16" s="714"/>
    </row>
    <row r="17" spans="1:4" ht="15.75">
      <c r="A17" s="717"/>
      <c r="B17" s="694" t="s">
        <v>199</v>
      </c>
      <c r="C17" s="719">
        <v>-264577</v>
      </c>
      <c r="D17" s="714"/>
    </row>
    <row r="18" spans="1:4" ht="15.75">
      <c r="A18" s="712"/>
      <c r="B18" s="720" t="s">
        <v>200</v>
      </c>
      <c r="C18" s="719">
        <v>39296416</v>
      </c>
      <c r="D18" s="714"/>
    </row>
    <row r="19" spans="1:4" ht="15.75">
      <c r="A19" s="712"/>
      <c r="B19" s="720" t="s">
        <v>201</v>
      </c>
      <c r="C19" s="719">
        <v>11595808</v>
      </c>
      <c r="D19" s="714"/>
    </row>
    <row r="20" spans="1:4" ht="15.75">
      <c r="A20" s="712"/>
      <c r="B20" s="720" t="s">
        <v>202</v>
      </c>
      <c r="C20" s="719">
        <v>49750</v>
      </c>
      <c r="D20" s="714"/>
    </row>
    <row r="21" spans="1:4" ht="15.75">
      <c r="A21" s="712"/>
      <c r="B21" s="720" t="s">
        <v>203</v>
      </c>
      <c r="C21" s="719">
        <v>95753</v>
      </c>
      <c r="D21" s="714"/>
    </row>
    <row r="22" spans="1:4" ht="15.75">
      <c r="A22" s="717"/>
      <c r="B22" s="693" t="s">
        <v>196</v>
      </c>
      <c r="C22" s="691">
        <v>-22633820</v>
      </c>
      <c r="D22" s="714"/>
    </row>
    <row r="23" spans="1:4" ht="15.75">
      <c r="A23" s="712"/>
      <c r="B23" s="713"/>
      <c r="C23" s="714"/>
      <c r="D23" s="714"/>
    </row>
    <row r="24" spans="1:4" ht="15" customHeight="1">
      <c r="A24" s="715" t="s">
        <v>205</v>
      </c>
      <c r="B24" s="721"/>
      <c r="C24" s="710"/>
      <c r="D24" s="710">
        <f>SUM(C25:C29)</f>
        <v>67456211</v>
      </c>
    </row>
    <row r="25" spans="1:4" ht="15" customHeight="1">
      <c r="A25" s="722"/>
      <c r="B25" s="723" t="s">
        <v>95</v>
      </c>
      <c r="C25" s="692">
        <v>1500000</v>
      </c>
      <c r="D25" s="724"/>
    </row>
    <row r="26" spans="1:4" ht="15" customHeight="1">
      <c r="A26" s="725"/>
      <c r="B26" s="693" t="s">
        <v>195</v>
      </c>
      <c r="C26" s="691">
        <v>280360</v>
      </c>
      <c r="D26" s="724"/>
    </row>
    <row r="27" spans="1:4" ht="15" customHeight="1">
      <c r="A27" s="722"/>
      <c r="B27" s="723" t="s">
        <v>96</v>
      </c>
      <c r="C27" s="692">
        <v>3000000</v>
      </c>
      <c r="D27" s="724"/>
    </row>
    <row r="28" spans="1:4" ht="15" customHeight="1">
      <c r="A28" s="726"/>
      <c r="B28" s="720" t="s">
        <v>200</v>
      </c>
      <c r="C28" s="719">
        <v>39296416</v>
      </c>
      <c r="D28" s="727"/>
    </row>
    <row r="29" spans="1:4" ht="15" customHeight="1">
      <c r="A29" s="728"/>
      <c r="B29" s="694" t="s">
        <v>197</v>
      </c>
      <c r="C29" s="692">
        <v>23379435</v>
      </c>
      <c r="D29" s="727"/>
    </row>
    <row r="30" spans="1:4" ht="15" customHeight="1">
      <c r="A30" s="728"/>
      <c r="B30" s="729"/>
      <c r="C30" s="727"/>
      <c r="D30" s="727"/>
    </row>
    <row r="31" spans="1:4" s="734" customFormat="1" ht="15" customHeight="1">
      <c r="A31" s="730" t="s">
        <v>204</v>
      </c>
      <c r="B31" s="731"/>
      <c r="C31" s="732"/>
      <c r="D31" s="733">
        <v>0</v>
      </c>
    </row>
    <row r="32" spans="1:4" s="734" customFormat="1" ht="16.5" customHeight="1">
      <c r="A32" s="735"/>
      <c r="B32" s="735"/>
      <c r="C32" s="703"/>
      <c r="D32" s="736"/>
    </row>
    <row r="33" spans="1:20" s="737" customFormat="1" ht="16.5" customHeight="1">
      <c r="A33" s="949" t="s">
        <v>338</v>
      </c>
      <c r="B33" s="950"/>
      <c r="C33" s="950"/>
      <c r="D33" s="950"/>
      <c r="E33" s="950"/>
      <c r="F33" s="950"/>
      <c r="G33" s="950"/>
      <c r="H33" s="950"/>
      <c r="I33" s="950"/>
      <c r="J33" s="950"/>
      <c r="K33" s="950"/>
      <c r="L33" s="950"/>
      <c r="M33" s="950"/>
      <c r="N33" s="950"/>
      <c r="O33" s="950"/>
      <c r="P33" s="950"/>
      <c r="Q33" s="950"/>
      <c r="R33" s="950"/>
      <c r="S33" s="950"/>
      <c r="T33" s="950"/>
    </row>
    <row r="34" spans="1:4" s="737" customFormat="1" ht="16.5" customHeight="1">
      <c r="A34" s="695"/>
      <c r="B34" s="695"/>
      <c r="C34" s="695"/>
      <c r="D34" s="695"/>
    </row>
  </sheetData>
  <sheetProtection/>
  <mergeCells count="5">
    <mergeCell ref="A33:T33"/>
    <mergeCell ref="B4:D4"/>
    <mergeCell ref="A9:B9"/>
    <mergeCell ref="B1:D1"/>
    <mergeCell ref="A10:B10"/>
  </mergeCells>
  <printOptions horizontalCentered="1"/>
  <pageMargins left="0.35433070866141736" right="0.2755905511811024" top="1.141732283464567" bottom="0.4724409448818898" header="0.9448818897637796" footer="0.5118110236220472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2" sqref="I2"/>
    </sheetView>
  </sheetViews>
  <sheetFormatPr defaultColWidth="8.875" defaultRowHeight="12.75"/>
  <cols>
    <col min="1" max="1" width="9.625" style="919" bestFit="1" customWidth="1"/>
    <col min="2" max="2" width="44.25390625" style="919" customWidth="1"/>
    <col min="3" max="3" width="12.375" style="919" bestFit="1" customWidth="1"/>
    <col min="4" max="4" width="11.25390625" style="919" bestFit="1" customWidth="1"/>
    <col min="5" max="5" width="9.25390625" style="919" bestFit="1" customWidth="1"/>
    <col min="6" max="6" width="12.00390625" style="919" customWidth="1"/>
    <col min="7" max="7" width="9.25390625" style="919" bestFit="1" customWidth="1"/>
    <col min="8" max="10" width="11.375" style="919" bestFit="1" customWidth="1"/>
    <col min="11" max="16384" width="8.875" style="919" customWidth="1"/>
  </cols>
  <sheetData>
    <row r="1" ht="12.75">
      <c r="I1" s="920" t="s">
        <v>279</v>
      </c>
    </row>
    <row r="3" spans="1:9" ht="12.75">
      <c r="A3" s="1002" t="s">
        <v>280</v>
      </c>
      <c r="B3" s="1002"/>
      <c r="C3" s="1002"/>
      <c r="D3" s="1002"/>
      <c r="E3" s="1002"/>
      <c r="F3" s="1002"/>
      <c r="G3" s="1002"/>
      <c r="H3" s="1002"/>
      <c r="I3" s="1002"/>
    </row>
    <row r="4" spans="1:9" ht="12.75">
      <c r="A4" s="921"/>
      <c r="B4" s="921"/>
      <c r="C4" s="921"/>
      <c r="D4" s="921"/>
      <c r="E4" s="921"/>
      <c r="F4" s="921"/>
      <c r="G4" s="921"/>
      <c r="H4" s="921"/>
      <c r="I4" s="921"/>
    </row>
    <row r="5" spans="1:10" ht="60">
      <c r="A5" s="922" t="s">
        <v>281</v>
      </c>
      <c r="B5" s="922" t="s">
        <v>282</v>
      </c>
      <c r="C5" s="922" t="s">
        <v>283</v>
      </c>
      <c r="D5" s="922" t="s">
        <v>284</v>
      </c>
      <c r="E5" s="922" t="s">
        <v>285</v>
      </c>
      <c r="F5" s="922" t="s">
        <v>286</v>
      </c>
      <c r="G5" s="922" t="s">
        <v>287</v>
      </c>
      <c r="H5" s="922" t="s">
        <v>288</v>
      </c>
      <c r="I5" s="922" t="s">
        <v>289</v>
      </c>
      <c r="J5" s="923"/>
    </row>
    <row r="6" spans="1:9" ht="12.75">
      <c r="A6" s="924"/>
      <c r="B6" s="924"/>
      <c r="C6" s="925"/>
      <c r="D6" s="925"/>
      <c r="E6" s="925"/>
      <c r="F6" s="925"/>
      <c r="G6" s="925"/>
      <c r="H6" s="925"/>
      <c r="I6" s="925"/>
    </row>
    <row r="7" spans="1:10" ht="12.75">
      <c r="A7" s="924"/>
      <c r="B7" s="924"/>
      <c r="C7" s="925"/>
      <c r="D7" s="925"/>
      <c r="E7" s="925"/>
      <c r="F7" s="925"/>
      <c r="G7" s="925"/>
      <c r="H7" s="925"/>
      <c r="I7" s="925"/>
      <c r="J7" s="927"/>
    </row>
    <row r="8" spans="1:10" ht="12.75">
      <c r="A8" s="924"/>
      <c r="B8" s="924"/>
      <c r="C8" s="925"/>
      <c r="D8" s="925"/>
      <c r="E8" s="925"/>
      <c r="F8" s="925"/>
      <c r="G8" s="925"/>
      <c r="H8" s="925"/>
      <c r="I8" s="925"/>
      <c r="J8" s="927"/>
    </row>
    <row r="9" spans="1:10" ht="12.75">
      <c r="A9" s="924"/>
      <c r="B9" s="924"/>
      <c r="C9" s="925"/>
      <c r="D9" s="925"/>
      <c r="E9" s="925"/>
      <c r="F9" s="925"/>
      <c r="G9" s="925"/>
      <c r="H9" s="925"/>
      <c r="I9" s="925"/>
      <c r="J9" s="927"/>
    </row>
    <row r="10" spans="1:10" ht="12.75">
      <c r="A10" s="924"/>
      <c r="B10" s="924"/>
      <c r="C10" s="925"/>
      <c r="D10" s="925"/>
      <c r="E10" s="925"/>
      <c r="F10" s="925"/>
      <c r="G10" s="925"/>
      <c r="H10" s="925"/>
      <c r="I10" s="925"/>
      <c r="J10" s="927"/>
    </row>
    <row r="11" spans="1:10" ht="12.75">
      <c r="A11" s="924"/>
      <c r="B11" s="924"/>
      <c r="C11" s="925"/>
      <c r="D11" s="925"/>
      <c r="E11" s="925"/>
      <c r="F11" s="925"/>
      <c r="G11" s="925"/>
      <c r="H11" s="925"/>
      <c r="I11" s="925"/>
      <c r="J11" s="927"/>
    </row>
    <row r="12" spans="1:10" ht="12.75">
      <c r="A12" s="924"/>
      <c r="B12" s="924"/>
      <c r="C12" s="925"/>
      <c r="D12" s="925"/>
      <c r="E12" s="925"/>
      <c r="F12" s="925"/>
      <c r="G12" s="925"/>
      <c r="H12" s="925"/>
      <c r="I12" s="925"/>
      <c r="J12" s="927"/>
    </row>
    <row r="13" spans="1:10" ht="12.75">
      <c r="A13" s="924"/>
      <c r="B13" s="924"/>
      <c r="C13" s="925"/>
      <c r="D13" s="925"/>
      <c r="E13" s="925"/>
      <c r="F13" s="925"/>
      <c r="G13" s="925"/>
      <c r="H13" s="925"/>
      <c r="I13" s="925"/>
      <c r="J13" s="927"/>
    </row>
    <row r="14" spans="1:10" ht="12.75">
      <c r="A14" s="924"/>
      <c r="B14" s="924"/>
      <c r="C14" s="925"/>
      <c r="D14" s="925"/>
      <c r="E14" s="925"/>
      <c r="F14" s="925"/>
      <c r="G14" s="925"/>
      <c r="H14" s="925"/>
      <c r="I14" s="925"/>
      <c r="J14" s="927"/>
    </row>
    <row r="15" spans="1:10" ht="12.75">
      <c r="A15" s="924"/>
      <c r="B15" s="924"/>
      <c r="C15" s="925"/>
      <c r="D15" s="925"/>
      <c r="E15" s="925"/>
      <c r="F15" s="925"/>
      <c r="G15" s="925"/>
      <c r="H15" s="925"/>
      <c r="I15" s="925"/>
      <c r="J15" s="927"/>
    </row>
    <row r="16" spans="1:10" ht="12.75">
      <c r="A16" s="924"/>
      <c r="B16" s="924"/>
      <c r="C16" s="925"/>
      <c r="D16" s="925"/>
      <c r="E16" s="925"/>
      <c r="F16" s="925"/>
      <c r="G16" s="925"/>
      <c r="H16" s="925"/>
      <c r="I16" s="925"/>
      <c r="J16" s="927"/>
    </row>
    <row r="17" spans="1:10" ht="12.75">
      <c r="A17" s="1003" t="s">
        <v>699</v>
      </c>
      <c r="B17" s="1004"/>
      <c r="C17" s="925">
        <v>0</v>
      </c>
      <c r="D17" s="925">
        <v>0</v>
      </c>
      <c r="E17" s="925">
        <v>0</v>
      </c>
      <c r="F17" s="925">
        <v>0</v>
      </c>
      <c r="G17" s="925">
        <v>0</v>
      </c>
      <c r="H17" s="925">
        <v>0</v>
      </c>
      <c r="I17" s="925">
        <v>0</v>
      </c>
      <c r="J17" s="927"/>
    </row>
    <row r="18" spans="1:9" ht="12.75">
      <c r="A18" s="923"/>
      <c r="B18" s="923"/>
      <c r="C18" s="928"/>
      <c r="D18" s="928"/>
      <c r="E18" s="928"/>
      <c r="F18" s="928"/>
      <c r="G18" s="928"/>
      <c r="H18" s="928"/>
      <c r="I18" s="928"/>
    </row>
    <row r="19" spans="1:9" ht="12.75">
      <c r="A19" s="923"/>
      <c r="B19" s="923"/>
      <c r="C19" s="928"/>
      <c r="D19" s="928"/>
      <c r="E19" s="928"/>
      <c r="F19" s="928"/>
      <c r="G19" s="928"/>
      <c r="H19" s="928"/>
      <c r="I19" s="928"/>
    </row>
    <row r="20" spans="1:9" ht="12.75">
      <c r="A20" s="923"/>
      <c r="B20" s="923"/>
      <c r="C20" s="928"/>
      <c r="D20" s="928"/>
      <c r="E20" s="928"/>
      <c r="F20" s="928"/>
      <c r="G20" s="928"/>
      <c r="H20" s="928"/>
      <c r="I20" s="928"/>
    </row>
    <row r="21" spans="1:9" ht="12.75">
      <c r="A21" s="923"/>
      <c r="B21" s="923"/>
      <c r="C21" s="928"/>
      <c r="D21" s="928"/>
      <c r="E21" s="928"/>
      <c r="F21" s="928"/>
      <c r="G21" s="928"/>
      <c r="H21" s="928"/>
      <c r="I21" s="928"/>
    </row>
    <row r="22" spans="1:9" ht="12.75">
      <c r="A22" s="923"/>
      <c r="B22" s="923"/>
      <c r="C22" s="928"/>
      <c r="D22" s="928"/>
      <c r="E22" s="928"/>
      <c r="F22" s="928"/>
      <c r="G22" s="928"/>
      <c r="H22" s="928"/>
      <c r="I22" s="928"/>
    </row>
    <row r="23" spans="2:9" ht="12.75">
      <c r="B23" s="923"/>
      <c r="C23" s="928"/>
      <c r="D23" s="928"/>
      <c r="E23" s="928"/>
      <c r="F23" s="928"/>
      <c r="G23" s="928"/>
      <c r="H23" s="928"/>
      <c r="I23" s="928"/>
    </row>
    <row r="24" spans="2:9" ht="12.75">
      <c r="B24" s="923"/>
      <c r="C24" s="927"/>
      <c r="D24" s="927"/>
      <c r="E24" s="927"/>
      <c r="F24" s="927"/>
      <c r="G24" s="927"/>
      <c r="H24" s="927"/>
      <c r="I24" s="927"/>
    </row>
    <row r="25" spans="2:9" ht="12.75">
      <c r="B25" s="923"/>
      <c r="C25" s="927"/>
      <c r="D25" s="927"/>
      <c r="E25" s="927"/>
      <c r="F25" s="927"/>
      <c r="G25" s="927"/>
      <c r="H25" s="927"/>
      <c r="I25" s="927"/>
    </row>
    <row r="26" spans="3:9" ht="12.75">
      <c r="C26" s="927"/>
      <c r="D26" s="927"/>
      <c r="E26" s="927"/>
      <c r="F26" s="927"/>
      <c r="G26" s="927"/>
      <c r="H26" s="927"/>
      <c r="I26" s="927"/>
    </row>
  </sheetData>
  <sheetProtection/>
  <mergeCells count="2">
    <mergeCell ref="A3:I3"/>
    <mergeCell ref="A17:B17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5.75390625" style="944" customWidth="1"/>
    <col min="2" max="2" width="47.25390625" style="944" customWidth="1"/>
    <col min="3" max="3" width="18.125" style="944" customWidth="1"/>
    <col min="4" max="16384" width="9.125" style="944" customWidth="1"/>
  </cols>
  <sheetData>
    <row r="1" s="929" customFormat="1" ht="12.75">
      <c r="C1" s="930" t="s">
        <v>290</v>
      </c>
    </row>
    <row r="2" s="929" customFormat="1" ht="12.75"/>
    <row r="3" s="929" customFormat="1" ht="12.75"/>
    <row r="4" spans="1:3" s="929" customFormat="1" ht="15.75">
      <c r="A4" s="1005" t="s">
        <v>291</v>
      </c>
      <c r="B4" s="1005"/>
      <c r="C4" s="1005"/>
    </row>
    <row r="5" spans="1:3" s="929" customFormat="1" ht="15.75">
      <c r="A5" s="1005" t="s">
        <v>695</v>
      </c>
      <c r="B5" s="1005"/>
      <c r="C5" s="1005"/>
    </row>
    <row r="6" s="929" customFormat="1" ht="12.75"/>
    <row r="7" s="929" customFormat="1" ht="12.75"/>
    <row r="8" s="929" customFormat="1" ht="12.75">
      <c r="C8" s="931" t="s">
        <v>596</v>
      </c>
    </row>
    <row r="9" spans="1:3" s="929" customFormat="1" ht="51">
      <c r="A9" s="932" t="s">
        <v>292</v>
      </c>
      <c r="B9" s="932" t="s">
        <v>293</v>
      </c>
      <c r="C9" s="932" t="s">
        <v>294</v>
      </c>
    </row>
    <row r="10" spans="1:3" s="929" customFormat="1" ht="12.75">
      <c r="A10" s="933" t="s">
        <v>295</v>
      </c>
      <c r="B10" s="933" t="s">
        <v>610</v>
      </c>
      <c r="C10" s="933" t="s">
        <v>611</v>
      </c>
    </row>
    <row r="11" spans="1:3" s="929" customFormat="1" ht="12.75">
      <c r="A11" s="934" t="s">
        <v>296</v>
      </c>
      <c r="B11" s="935" t="s">
        <v>297</v>
      </c>
      <c r="C11" s="936">
        <v>10695</v>
      </c>
    </row>
    <row r="12" spans="1:3" s="929" customFormat="1" ht="12.75">
      <c r="A12" s="934" t="s">
        <v>298</v>
      </c>
      <c r="B12" s="935" t="s">
        <v>299</v>
      </c>
      <c r="C12" s="937">
        <v>17270</v>
      </c>
    </row>
    <row r="13" spans="1:3" s="929" customFormat="1" ht="12.75">
      <c r="A13" s="934" t="s">
        <v>300</v>
      </c>
      <c r="B13" s="935" t="s">
        <v>301</v>
      </c>
      <c r="C13" s="937">
        <v>551</v>
      </c>
    </row>
    <row r="14" spans="1:3" s="929" customFormat="1" ht="25.5">
      <c r="A14" s="938" t="s">
        <v>302</v>
      </c>
      <c r="B14" s="939" t="s">
        <v>303</v>
      </c>
      <c r="C14" s="940">
        <v>992</v>
      </c>
    </row>
    <row r="15" spans="1:3" s="929" customFormat="1" ht="12.75">
      <c r="A15" s="941"/>
      <c r="B15" s="942" t="s">
        <v>304</v>
      </c>
      <c r="C15" s="943">
        <f>SUM(C11:C14)</f>
        <v>29508</v>
      </c>
    </row>
  </sheetData>
  <sheetProtection selectLockedCells="1" selectUnlockedCells="1"/>
  <mergeCells count="2">
    <mergeCell ref="A4:C4"/>
    <mergeCell ref="A5:C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view="pageBreakPreview" zoomScale="75" zoomScaleNormal="75" zoomScaleSheetLayoutView="75" zoomScalePageLayoutView="0" workbookViewId="0" topLeftCell="A1">
      <pane xSplit="2" ySplit="9" topLeftCell="C34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A56" sqref="A56:T56"/>
    </sheetView>
  </sheetViews>
  <sheetFormatPr defaultColWidth="8.875" defaultRowHeight="12.75"/>
  <cols>
    <col min="1" max="1" width="83.00390625" style="80" customWidth="1"/>
    <col min="2" max="2" width="12.00390625" style="74" bestFit="1" customWidth="1"/>
    <col min="3" max="4" width="12.00390625" style="74" customWidth="1"/>
    <col min="5" max="5" width="13.75390625" style="74" bestFit="1" customWidth="1"/>
    <col min="6" max="7" width="11.75390625" style="74" bestFit="1" customWidth="1"/>
    <col min="8" max="8" width="12.125" style="74" customWidth="1"/>
    <col min="9" max="9" width="8.875" style="74" customWidth="1"/>
    <col min="10" max="10" width="11.75390625" style="74" bestFit="1" customWidth="1"/>
    <col min="11" max="39" width="8.875" style="74" customWidth="1"/>
    <col min="40" max="16384" width="8.875" style="80" customWidth="1"/>
  </cols>
  <sheetData>
    <row r="1" spans="1:8" ht="15.75">
      <c r="A1" s="951"/>
      <c r="B1" s="951"/>
      <c r="C1" s="260"/>
      <c r="D1" s="260"/>
      <c r="E1" s="260"/>
      <c r="F1" s="260"/>
      <c r="G1" s="260"/>
      <c r="H1" s="260"/>
    </row>
    <row r="2" spans="1:9" ht="17.25">
      <c r="A2" s="261"/>
      <c r="I2" s="498" t="s">
        <v>339</v>
      </c>
    </row>
    <row r="4" spans="1:9" ht="15.75">
      <c r="A4" s="952" t="s">
        <v>532</v>
      </c>
      <c r="B4" s="952"/>
      <c r="C4" s="952"/>
      <c r="D4" s="952"/>
      <c r="E4" s="952"/>
      <c r="F4" s="952"/>
      <c r="G4" s="952"/>
      <c r="H4" s="952"/>
      <c r="I4" s="952"/>
    </row>
    <row r="5" ht="15.75">
      <c r="A5" s="27"/>
    </row>
    <row r="6" ht="15.75">
      <c r="A6" s="27"/>
    </row>
    <row r="7" spans="9:29" ht="15.75">
      <c r="I7" s="499" t="s">
        <v>452</v>
      </c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</row>
    <row r="8" spans="1:39" s="73" customFormat="1" ht="53.25" customHeight="1">
      <c r="A8" s="262" t="s">
        <v>453</v>
      </c>
      <c r="B8" s="263" t="s">
        <v>456</v>
      </c>
      <c r="C8" s="263" t="s">
        <v>166</v>
      </c>
      <c r="D8" s="263" t="s">
        <v>454</v>
      </c>
      <c r="E8" s="501" t="s">
        <v>741</v>
      </c>
      <c r="F8" s="501" t="s">
        <v>742</v>
      </c>
      <c r="G8" s="501" t="s">
        <v>743</v>
      </c>
      <c r="H8" s="501" t="s">
        <v>169</v>
      </c>
      <c r="I8" s="502" t="s">
        <v>457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1:39" s="73" customFormat="1" ht="15.75" customHeight="1">
      <c r="A9" s="99" t="s">
        <v>458</v>
      </c>
      <c r="B9" s="264" t="s">
        <v>459</v>
      </c>
      <c r="C9" s="264" t="s">
        <v>167</v>
      </c>
      <c r="D9" s="264" t="s">
        <v>620</v>
      </c>
      <c r="E9" s="99" t="s">
        <v>621</v>
      </c>
      <c r="F9" s="99" t="s">
        <v>622</v>
      </c>
      <c r="G9" s="99" t="s">
        <v>623</v>
      </c>
      <c r="H9" s="99" t="s">
        <v>842</v>
      </c>
      <c r="I9" s="504" t="s">
        <v>460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1:10" ht="15">
      <c r="A10" s="73" t="s">
        <v>586</v>
      </c>
      <c r="B10" s="74">
        <v>7818</v>
      </c>
      <c r="C10" s="74">
        <v>7818</v>
      </c>
      <c r="D10" s="74">
        <v>0</v>
      </c>
      <c r="E10" s="74">
        <v>0</v>
      </c>
      <c r="F10" s="74">
        <v>7818</v>
      </c>
      <c r="G10" s="74">
        <v>0</v>
      </c>
      <c r="H10" s="74">
        <f>C10+D10</f>
        <v>7818</v>
      </c>
      <c r="I10" s="509" t="s">
        <v>465</v>
      </c>
      <c r="J10" s="74">
        <f>E10+F10+G10</f>
        <v>7818</v>
      </c>
    </row>
    <row r="11" spans="1:10" ht="15">
      <c r="A11" s="73" t="s">
        <v>587</v>
      </c>
      <c r="B11" s="74">
        <v>2000</v>
      </c>
      <c r="C11" s="74">
        <v>2000</v>
      </c>
      <c r="D11" s="74">
        <v>0</v>
      </c>
      <c r="E11" s="74">
        <v>0</v>
      </c>
      <c r="F11" s="74">
        <v>2000</v>
      </c>
      <c r="G11" s="74">
        <v>0</v>
      </c>
      <c r="H11" s="74">
        <f aca="true" t="shared" si="0" ref="H11:H21">C11+D11</f>
        <v>2000</v>
      </c>
      <c r="I11" s="505" t="s">
        <v>465</v>
      </c>
      <c r="J11" s="74">
        <f aca="true" t="shared" si="1" ref="J11:J55">E11+F11+G11</f>
        <v>2000</v>
      </c>
    </row>
    <row r="12" spans="1:10" ht="15">
      <c r="A12" s="73" t="s">
        <v>533</v>
      </c>
      <c r="B12" s="74">
        <v>23774</v>
      </c>
      <c r="C12" s="74">
        <v>23774</v>
      </c>
      <c r="D12" s="74">
        <v>273619</v>
      </c>
      <c r="E12" s="74">
        <v>0</v>
      </c>
      <c r="F12" s="74">
        <v>297393</v>
      </c>
      <c r="G12" s="74">
        <v>0</v>
      </c>
      <c r="H12" s="74">
        <f t="shared" si="0"/>
        <v>297393</v>
      </c>
      <c r="I12" s="505" t="s">
        <v>465</v>
      </c>
      <c r="J12" s="74">
        <f t="shared" si="1"/>
        <v>297393</v>
      </c>
    </row>
    <row r="13" spans="1:9" ht="15">
      <c r="A13" s="73" t="s">
        <v>175</v>
      </c>
      <c r="B13" s="74">
        <v>0</v>
      </c>
      <c r="C13" s="74">
        <v>0</v>
      </c>
      <c r="D13" s="74">
        <v>2777</v>
      </c>
      <c r="E13" s="74">
        <v>0</v>
      </c>
      <c r="F13" s="74">
        <v>2777</v>
      </c>
      <c r="G13" s="74">
        <v>0</v>
      </c>
      <c r="H13" s="74">
        <f t="shared" si="0"/>
        <v>2777</v>
      </c>
      <c r="I13" s="505" t="s">
        <v>465</v>
      </c>
    </row>
    <row r="14" spans="1:9" ht="15">
      <c r="A14" s="73" t="s">
        <v>546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f t="shared" si="0"/>
        <v>0</v>
      </c>
      <c r="I14" s="505" t="s">
        <v>465</v>
      </c>
    </row>
    <row r="15" spans="1:9" ht="15">
      <c r="A15" s="73" t="s">
        <v>163</v>
      </c>
      <c r="B15" s="74">
        <v>0</v>
      </c>
      <c r="C15" s="74">
        <v>0</v>
      </c>
      <c r="D15" s="74">
        <v>3732</v>
      </c>
      <c r="E15" s="74">
        <v>0</v>
      </c>
      <c r="F15" s="74">
        <v>3732</v>
      </c>
      <c r="G15" s="74">
        <v>0</v>
      </c>
      <c r="H15" s="74">
        <f t="shared" si="0"/>
        <v>3732</v>
      </c>
      <c r="I15" s="505" t="s">
        <v>465</v>
      </c>
    </row>
    <row r="16" spans="1:9" ht="15">
      <c r="A16" s="73" t="s">
        <v>171</v>
      </c>
      <c r="B16" s="74">
        <v>0</v>
      </c>
      <c r="C16" s="74">
        <v>0</v>
      </c>
      <c r="D16" s="74">
        <v>253</v>
      </c>
      <c r="E16" s="74">
        <v>0</v>
      </c>
      <c r="F16" s="74">
        <v>253</v>
      </c>
      <c r="G16" s="74">
        <v>0</v>
      </c>
      <c r="H16" s="74">
        <f t="shared" si="0"/>
        <v>253</v>
      </c>
      <c r="I16" s="505" t="s">
        <v>465</v>
      </c>
    </row>
    <row r="17" spans="1:9" ht="15">
      <c r="A17" s="73" t="s">
        <v>172</v>
      </c>
      <c r="B17" s="74">
        <v>0</v>
      </c>
      <c r="C17" s="74">
        <v>0</v>
      </c>
      <c r="D17" s="74">
        <v>185</v>
      </c>
      <c r="E17" s="74">
        <v>0</v>
      </c>
      <c r="F17" s="74">
        <v>0</v>
      </c>
      <c r="G17" s="74">
        <v>185</v>
      </c>
      <c r="H17" s="74">
        <f t="shared" si="0"/>
        <v>185</v>
      </c>
      <c r="I17" s="505" t="s">
        <v>465</v>
      </c>
    </row>
    <row r="18" spans="1:9" ht="15">
      <c r="A18" s="73" t="s">
        <v>173</v>
      </c>
      <c r="B18" s="74">
        <v>0</v>
      </c>
      <c r="C18" s="74">
        <v>0</v>
      </c>
      <c r="D18" s="74">
        <v>75</v>
      </c>
      <c r="E18" s="74">
        <v>0</v>
      </c>
      <c r="F18" s="74">
        <v>75</v>
      </c>
      <c r="G18" s="74">
        <v>0</v>
      </c>
      <c r="H18" s="74">
        <f t="shared" si="0"/>
        <v>75</v>
      </c>
      <c r="I18" s="505" t="s">
        <v>465</v>
      </c>
    </row>
    <row r="19" spans="1:9" ht="15">
      <c r="A19" s="73" t="s">
        <v>547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f t="shared" si="0"/>
        <v>0</v>
      </c>
      <c r="I19" s="505" t="s">
        <v>465</v>
      </c>
    </row>
    <row r="20" spans="1:9" ht="15">
      <c r="A20" s="73" t="s">
        <v>174</v>
      </c>
      <c r="B20" s="74">
        <v>0</v>
      </c>
      <c r="C20" s="74">
        <v>0</v>
      </c>
      <c r="D20" s="74">
        <v>1315</v>
      </c>
      <c r="E20" s="74">
        <v>0</v>
      </c>
      <c r="F20" s="74">
        <v>1315</v>
      </c>
      <c r="G20" s="74">
        <v>0</v>
      </c>
      <c r="H20" s="74">
        <f t="shared" si="0"/>
        <v>1315</v>
      </c>
      <c r="I20" s="505" t="s">
        <v>465</v>
      </c>
    </row>
    <row r="21" spans="1:9" ht="15">
      <c r="A21" s="73" t="s">
        <v>116</v>
      </c>
      <c r="B21" s="74">
        <v>0</v>
      </c>
      <c r="C21" s="74">
        <v>0</v>
      </c>
      <c r="D21" s="74">
        <v>715</v>
      </c>
      <c r="E21" s="74">
        <v>0</v>
      </c>
      <c r="F21" s="74">
        <v>715</v>
      </c>
      <c r="G21" s="74">
        <v>0</v>
      </c>
      <c r="H21" s="74">
        <f t="shared" si="0"/>
        <v>715</v>
      </c>
      <c r="I21" s="505" t="s">
        <v>465</v>
      </c>
    </row>
    <row r="22" spans="1:39" s="575" customFormat="1" ht="15.75">
      <c r="A22" s="75" t="s">
        <v>840</v>
      </c>
      <c r="B22" s="115">
        <f aca="true" t="shared" si="2" ref="B22:H22">SUM(B10:B21)</f>
        <v>33592</v>
      </c>
      <c r="C22" s="115">
        <f t="shared" si="2"/>
        <v>33592</v>
      </c>
      <c r="D22" s="115">
        <f t="shared" si="2"/>
        <v>282671</v>
      </c>
      <c r="E22" s="115">
        <f t="shared" si="2"/>
        <v>0</v>
      </c>
      <c r="F22" s="115">
        <f t="shared" si="2"/>
        <v>316078</v>
      </c>
      <c r="G22" s="115">
        <f t="shared" si="2"/>
        <v>185</v>
      </c>
      <c r="H22" s="115">
        <f t="shared" si="2"/>
        <v>316263</v>
      </c>
      <c r="I22" s="507" t="s">
        <v>465</v>
      </c>
      <c r="J22" s="74">
        <f t="shared" si="1"/>
        <v>316263</v>
      </c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</row>
    <row r="23" spans="1:9" ht="15">
      <c r="A23" s="33" t="s">
        <v>648</v>
      </c>
      <c r="B23" s="74">
        <v>0</v>
      </c>
      <c r="C23" s="74">
        <v>9</v>
      </c>
      <c r="D23" s="74">
        <v>0</v>
      </c>
      <c r="E23" s="74">
        <v>0</v>
      </c>
      <c r="F23" s="74">
        <v>9</v>
      </c>
      <c r="G23" s="74">
        <v>0</v>
      </c>
      <c r="H23" s="74">
        <f>C23+D23</f>
        <v>9</v>
      </c>
      <c r="I23" s="505" t="s">
        <v>98</v>
      </c>
    </row>
    <row r="24" spans="1:39" s="575" customFormat="1" ht="15.75">
      <c r="A24" s="75" t="s">
        <v>479</v>
      </c>
      <c r="B24" s="76">
        <f aca="true" t="shared" si="3" ref="B24:H24">SUM(B23:B23)</f>
        <v>0</v>
      </c>
      <c r="C24" s="76">
        <f t="shared" si="3"/>
        <v>9</v>
      </c>
      <c r="D24" s="76">
        <f t="shared" si="3"/>
        <v>0</v>
      </c>
      <c r="E24" s="76">
        <f t="shared" si="3"/>
        <v>0</v>
      </c>
      <c r="F24" s="76">
        <f t="shared" si="3"/>
        <v>9</v>
      </c>
      <c r="G24" s="76">
        <f t="shared" si="3"/>
        <v>0</v>
      </c>
      <c r="H24" s="76">
        <f t="shared" si="3"/>
        <v>9</v>
      </c>
      <c r="I24" s="507" t="s">
        <v>98</v>
      </c>
      <c r="J24" s="74">
        <f t="shared" si="1"/>
        <v>9</v>
      </c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4"/>
      <c r="AL24" s="574"/>
      <c r="AM24" s="574"/>
    </row>
    <row r="25" spans="1:39" s="575" customFormat="1" ht="15.75">
      <c r="A25" s="75" t="s">
        <v>125</v>
      </c>
      <c r="B25" s="76">
        <v>91346</v>
      </c>
      <c r="C25" s="76">
        <v>91346</v>
      </c>
      <c r="D25" s="76">
        <v>0</v>
      </c>
      <c r="E25" s="76">
        <v>0</v>
      </c>
      <c r="F25" s="76">
        <v>0</v>
      </c>
      <c r="G25" s="76">
        <v>91346</v>
      </c>
      <c r="H25" s="76">
        <f>B25+D25</f>
        <v>91346</v>
      </c>
      <c r="I25" s="507" t="s">
        <v>126</v>
      </c>
      <c r="J25" s="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  <c r="W25" s="574"/>
      <c r="X25" s="574"/>
      <c r="Y25" s="574"/>
      <c r="Z25" s="574"/>
      <c r="AA25" s="574"/>
      <c r="AB25" s="574"/>
      <c r="AC25" s="574"/>
      <c r="AD25" s="574"/>
      <c r="AE25" s="574"/>
      <c r="AF25" s="574"/>
      <c r="AG25" s="574"/>
      <c r="AH25" s="574"/>
      <c r="AI25" s="574"/>
      <c r="AJ25" s="574"/>
      <c r="AK25" s="574"/>
      <c r="AL25" s="574"/>
      <c r="AM25" s="574"/>
    </row>
    <row r="26" spans="1:9" ht="15">
      <c r="A26" s="265" t="s">
        <v>162</v>
      </c>
      <c r="B26" s="266">
        <v>0</v>
      </c>
      <c r="C26" s="266">
        <v>14055</v>
      </c>
      <c r="D26" s="266">
        <v>0</v>
      </c>
      <c r="E26" s="266">
        <v>0</v>
      </c>
      <c r="F26" s="266">
        <v>0</v>
      </c>
      <c r="G26" s="266">
        <v>14055</v>
      </c>
      <c r="H26" s="266">
        <f>C26+D26</f>
        <v>14055</v>
      </c>
      <c r="I26" s="576" t="s">
        <v>588</v>
      </c>
    </row>
    <row r="27" spans="1:39" s="577" customFormat="1" ht="15.75">
      <c r="A27" s="75" t="s">
        <v>841</v>
      </c>
      <c r="B27" s="76">
        <f aca="true" t="shared" si="4" ref="B27:H27">SUM(B26)</f>
        <v>0</v>
      </c>
      <c r="C27" s="76">
        <f t="shared" si="4"/>
        <v>14055</v>
      </c>
      <c r="D27" s="76">
        <f t="shared" si="4"/>
        <v>0</v>
      </c>
      <c r="E27" s="76">
        <f t="shared" si="4"/>
        <v>0</v>
      </c>
      <c r="F27" s="76">
        <f t="shared" si="4"/>
        <v>0</v>
      </c>
      <c r="G27" s="76">
        <f t="shared" si="4"/>
        <v>14055</v>
      </c>
      <c r="H27" s="76">
        <f t="shared" si="4"/>
        <v>14055</v>
      </c>
      <c r="I27" s="507" t="s">
        <v>588</v>
      </c>
      <c r="J27" s="266">
        <f t="shared" si="1"/>
        <v>14055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s="579" customFormat="1" ht="15.75">
      <c r="A28" s="267"/>
      <c r="B28" s="268"/>
      <c r="C28" s="268"/>
      <c r="D28" s="268"/>
      <c r="E28" s="268"/>
      <c r="F28" s="268"/>
      <c r="G28" s="268"/>
      <c r="H28" s="268"/>
      <c r="I28" s="578"/>
      <c r="J28" s="153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</row>
    <row r="29" spans="1:39" s="497" customFormat="1" ht="15">
      <c r="A29" s="78" t="s">
        <v>118</v>
      </c>
      <c r="B29" s="77">
        <v>6245</v>
      </c>
      <c r="C29" s="77">
        <v>6245</v>
      </c>
      <c r="D29" s="77">
        <v>-3123</v>
      </c>
      <c r="E29" s="77">
        <v>0</v>
      </c>
      <c r="F29" s="77">
        <v>3122</v>
      </c>
      <c r="G29" s="77">
        <v>0</v>
      </c>
      <c r="H29" s="74">
        <f aca="true" t="shared" si="5" ref="H29:H34">C29+D29</f>
        <v>3122</v>
      </c>
      <c r="I29" s="505" t="s">
        <v>462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</row>
    <row r="30" spans="1:10" ht="15">
      <c r="A30" s="73" t="s">
        <v>580</v>
      </c>
      <c r="B30" s="74">
        <v>7497</v>
      </c>
      <c r="C30" s="74">
        <v>7497</v>
      </c>
      <c r="D30" s="74">
        <v>0</v>
      </c>
      <c r="E30" s="74">
        <v>0</v>
      </c>
      <c r="F30" s="74">
        <v>7497</v>
      </c>
      <c r="G30" s="74">
        <v>0</v>
      </c>
      <c r="H30" s="74">
        <f t="shared" si="5"/>
        <v>7497</v>
      </c>
      <c r="I30" s="509" t="s">
        <v>462</v>
      </c>
      <c r="J30" s="74">
        <f t="shared" si="1"/>
        <v>7497</v>
      </c>
    </row>
    <row r="31" spans="1:10" ht="15">
      <c r="A31" s="73" t="s">
        <v>581</v>
      </c>
      <c r="B31" s="74">
        <v>2000</v>
      </c>
      <c r="C31" s="74">
        <v>2000</v>
      </c>
      <c r="D31" s="74">
        <v>0</v>
      </c>
      <c r="E31" s="74">
        <v>0</v>
      </c>
      <c r="F31" s="74">
        <v>2000</v>
      </c>
      <c r="G31" s="74">
        <v>0</v>
      </c>
      <c r="H31" s="74">
        <f t="shared" si="5"/>
        <v>2000</v>
      </c>
      <c r="I31" s="509" t="s">
        <v>462</v>
      </c>
      <c r="J31" s="74">
        <f t="shared" si="1"/>
        <v>2000</v>
      </c>
    </row>
    <row r="32" spans="1:10" ht="15">
      <c r="A32" s="73" t="s">
        <v>589</v>
      </c>
      <c r="B32" s="74">
        <v>12000</v>
      </c>
      <c r="C32" s="74">
        <v>12000</v>
      </c>
      <c r="D32" s="74">
        <v>0</v>
      </c>
      <c r="E32" s="74">
        <v>0</v>
      </c>
      <c r="F32" s="74">
        <v>0</v>
      </c>
      <c r="G32" s="74">
        <v>12000</v>
      </c>
      <c r="H32" s="74">
        <f t="shared" si="5"/>
        <v>12000</v>
      </c>
      <c r="I32" s="509" t="s">
        <v>462</v>
      </c>
      <c r="J32" s="74">
        <f t="shared" si="1"/>
        <v>12000</v>
      </c>
    </row>
    <row r="33" spans="1:10" ht="15">
      <c r="A33" s="269" t="s">
        <v>768</v>
      </c>
      <c r="B33" s="153">
        <f>SUM(B34:B37)</f>
        <v>100622</v>
      </c>
      <c r="C33" s="153">
        <f>SUM(C34:C37)</f>
        <v>100622</v>
      </c>
      <c r="D33" s="153">
        <v>0</v>
      </c>
      <c r="E33" s="153">
        <f>SUM(E34:E37)</f>
        <v>0</v>
      </c>
      <c r="F33" s="153">
        <f>SUM(F34:F37)</f>
        <v>100622</v>
      </c>
      <c r="G33" s="153">
        <f>SUM(G34:G37)</f>
        <v>0</v>
      </c>
      <c r="H33" s="580">
        <f t="shared" si="5"/>
        <v>100622</v>
      </c>
      <c r="I33" s="581" t="s">
        <v>462</v>
      </c>
      <c r="J33" s="74">
        <f t="shared" si="1"/>
        <v>100622</v>
      </c>
    </row>
    <row r="34" spans="1:10" ht="15">
      <c r="A34" s="73" t="s">
        <v>791</v>
      </c>
      <c r="B34" s="74">
        <v>19050</v>
      </c>
      <c r="C34" s="74">
        <v>19050</v>
      </c>
      <c r="D34" s="74">
        <v>0</v>
      </c>
      <c r="E34" s="74">
        <v>0</v>
      </c>
      <c r="F34" s="74">
        <v>19050</v>
      </c>
      <c r="G34" s="74">
        <v>0</v>
      </c>
      <c r="H34" s="74">
        <f t="shared" si="5"/>
        <v>19050</v>
      </c>
      <c r="I34" s="509" t="s">
        <v>462</v>
      </c>
      <c r="J34" s="74">
        <f t="shared" si="1"/>
        <v>19050</v>
      </c>
    </row>
    <row r="35" spans="1:10" ht="15">
      <c r="A35" s="73" t="s">
        <v>792</v>
      </c>
      <c r="B35" s="74">
        <v>45000</v>
      </c>
      <c r="C35" s="74">
        <v>45000</v>
      </c>
      <c r="D35" s="74">
        <v>0</v>
      </c>
      <c r="E35" s="74">
        <v>0</v>
      </c>
      <c r="F35" s="74">
        <v>45000</v>
      </c>
      <c r="G35" s="74">
        <v>0</v>
      </c>
      <c r="H35" s="74">
        <f aca="true" t="shared" si="6" ref="H35:H43">C35+D35</f>
        <v>45000</v>
      </c>
      <c r="I35" s="509" t="s">
        <v>462</v>
      </c>
      <c r="J35" s="74">
        <f t="shared" si="1"/>
        <v>45000</v>
      </c>
    </row>
    <row r="36" spans="1:10" ht="15">
      <c r="A36" s="73" t="s">
        <v>117</v>
      </c>
      <c r="B36" s="74">
        <v>32000</v>
      </c>
      <c r="C36" s="74">
        <v>32000</v>
      </c>
      <c r="D36" s="74">
        <v>0</v>
      </c>
      <c r="E36" s="74">
        <v>0</v>
      </c>
      <c r="F36" s="74">
        <v>32000</v>
      </c>
      <c r="G36" s="74">
        <v>0</v>
      </c>
      <c r="H36" s="74">
        <f t="shared" si="6"/>
        <v>32000</v>
      </c>
      <c r="I36" s="509" t="s">
        <v>462</v>
      </c>
      <c r="J36" s="74">
        <f t="shared" si="1"/>
        <v>32000</v>
      </c>
    </row>
    <row r="37" spans="1:10" ht="15">
      <c r="A37" s="269" t="s">
        <v>793</v>
      </c>
      <c r="B37" s="153">
        <v>4572</v>
      </c>
      <c r="C37" s="153">
        <v>4572</v>
      </c>
      <c r="D37" s="153">
        <v>0</v>
      </c>
      <c r="E37" s="153">
        <v>0</v>
      </c>
      <c r="F37" s="153">
        <v>4572</v>
      </c>
      <c r="G37" s="153">
        <v>0</v>
      </c>
      <c r="H37" s="580">
        <f t="shared" si="6"/>
        <v>4572</v>
      </c>
      <c r="I37" s="581" t="s">
        <v>462</v>
      </c>
      <c r="J37" s="74">
        <f t="shared" si="1"/>
        <v>4572</v>
      </c>
    </row>
    <row r="38" spans="1:10" ht="15">
      <c r="A38" s="270" t="s">
        <v>585</v>
      </c>
      <c r="B38" s="271">
        <v>70000</v>
      </c>
      <c r="C38" s="271">
        <v>70000</v>
      </c>
      <c r="D38" s="77">
        <v>0</v>
      </c>
      <c r="E38" s="74">
        <v>0</v>
      </c>
      <c r="F38" s="74">
        <v>0</v>
      </c>
      <c r="G38" s="74">
        <v>70000</v>
      </c>
      <c r="H38" s="74">
        <f t="shared" si="6"/>
        <v>70000</v>
      </c>
      <c r="I38" s="505" t="s">
        <v>462</v>
      </c>
      <c r="J38" s="74">
        <f t="shared" si="1"/>
        <v>70000</v>
      </c>
    </row>
    <row r="39" spans="1:10" ht="15">
      <c r="A39" s="78" t="s">
        <v>757</v>
      </c>
      <c r="B39" s="77">
        <v>1000</v>
      </c>
      <c r="C39" s="77">
        <v>1000</v>
      </c>
      <c r="D39" s="77">
        <v>0</v>
      </c>
      <c r="E39" s="74">
        <v>0</v>
      </c>
      <c r="F39" s="74">
        <v>1000</v>
      </c>
      <c r="G39" s="74">
        <v>0</v>
      </c>
      <c r="H39" s="74">
        <f t="shared" si="6"/>
        <v>1000</v>
      </c>
      <c r="I39" s="505" t="s">
        <v>462</v>
      </c>
      <c r="J39" s="74">
        <f t="shared" si="1"/>
        <v>1000</v>
      </c>
    </row>
    <row r="40" spans="1:10" ht="15">
      <c r="A40" s="78" t="s">
        <v>582</v>
      </c>
      <c r="B40" s="77">
        <v>12000</v>
      </c>
      <c r="C40" s="77">
        <v>12000</v>
      </c>
      <c r="D40" s="77">
        <v>0</v>
      </c>
      <c r="E40" s="74">
        <v>0</v>
      </c>
      <c r="F40" s="74">
        <v>12000</v>
      </c>
      <c r="G40" s="74">
        <v>0</v>
      </c>
      <c r="H40" s="74">
        <f t="shared" si="6"/>
        <v>12000</v>
      </c>
      <c r="I40" s="505" t="s">
        <v>462</v>
      </c>
      <c r="J40" s="74">
        <f t="shared" si="1"/>
        <v>12000</v>
      </c>
    </row>
    <row r="41" spans="1:10" ht="15">
      <c r="A41" s="272" t="s">
        <v>463</v>
      </c>
      <c r="B41" s="273">
        <f>SUM(B42:B43)</f>
        <v>14000</v>
      </c>
      <c r="C41" s="273">
        <f>SUM(C42:C43)</f>
        <v>14000</v>
      </c>
      <c r="D41" s="273">
        <v>0</v>
      </c>
      <c r="E41" s="273">
        <f>SUM(E42:E43)</f>
        <v>0</v>
      </c>
      <c r="F41" s="273">
        <f>SUM(F42:F43)</f>
        <v>0</v>
      </c>
      <c r="G41" s="273">
        <f>SUM(G42:G43)</f>
        <v>14000</v>
      </c>
      <c r="H41" s="580">
        <f t="shared" si="6"/>
        <v>14000</v>
      </c>
      <c r="I41" s="582" t="s">
        <v>462</v>
      </c>
      <c r="J41" s="74">
        <f t="shared" si="1"/>
        <v>14000</v>
      </c>
    </row>
    <row r="42" spans="1:10" ht="15">
      <c r="A42" s="73" t="s">
        <v>583</v>
      </c>
      <c r="B42" s="74">
        <v>8000</v>
      </c>
      <c r="C42" s="74">
        <v>8000</v>
      </c>
      <c r="D42" s="74">
        <v>0</v>
      </c>
      <c r="E42" s="74">
        <v>0</v>
      </c>
      <c r="F42" s="74">
        <v>0</v>
      </c>
      <c r="G42" s="74">
        <v>8000</v>
      </c>
      <c r="H42" s="74">
        <f t="shared" si="6"/>
        <v>8000</v>
      </c>
      <c r="I42" s="509" t="s">
        <v>462</v>
      </c>
      <c r="J42" s="74">
        <f t="shared" si="1"/>
        <v>8000</v>
      </c>
    </row>
    <row r="43" spans="1:10" ht="15">
      <c r="A43" s="269" t="s">
        <v>584</v>
      </c>
      <c r="B43" s="153">
        <v>6000</v>
      </c>
      <c r="C43" s="153">
        <v>6000</v>
      </c>
      <c r="D43" s="153">
        <v>0</v>
      </c>
      <c r="E43" s="153">
        <v>0</v>
      </c>
      <c r="F43" s="153">
        <v>0</v>
      </c>
      <c r="G43" s="153">
        <v>6000</v>
      </c>
      <c r="H43" s="74">
        <f t="shared" si="6"/>
        <v>6000</v>
      </c>
      <c r="I43" s="581" t="s">
        <v>462</v>
      </c>
      <c r="J43" s="74">
        <f t="shared" si="1"/>
        <v>6000</v>
      </c>
    </row>
    <row r="44" spans="1:39" s="575" customFormat="1" ht="15.75">
      <c r="A44" s="154" t="s">
        <v>626</v>
      </c>
      <c r="B44" s="115">
        <f aca="true" t="shared" si="7" ref="B44:G44">B30+B31+B32+B33+B38+B39+B40+B41+B29</f>
        <v>225364</v>
      </c>
      <c r="C44" s="115">
        <f t="shared" si="7"/>
        <v>225364</v>
      </c>
      <c r="D44" s="115">
        <f t="shared" si="7"/>
        <v>-3123</v>
      </c>
      <c r="E44" s="115">
        <f t="shared" si="7"/>
        <v>0</v>
      </c>
      <c r="F44" s="115">
        <f t="shared" si="7"/>
        <v>126241</v>
      </c>
      <c r="G44" s="115">
        <f t="shared" si="7"/>
        <v>96000</v>
      </c>
      <c r="H44" s="115">
        <f>SUM(H38,H41,H40,H33,H32,H31,H30,H39:H39,H29)</f>
        <v>222241</v>
      </c>
      <c r="I44" s="507" t="s">
        <v>462</v>
      </c>
      <c r="J44" s="74">
        <f t="shared" si="1"/>
        <v>222241</v>
      </c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</row>
    <row r="45" spans="1:10" ht="15">
      <c r="A45" s="73" t="s">
        <v>794</v>
      </c>
      <c r="B45" s="74">
        <v>122000</v>
      </c>
      <c r="C45" s="74">
        <v>122000</v>
      </c>
      <c r="D45" s="583">
        <v>0</v>
      </c>
      <c r="E45" s="584">
        <v>0</v>
      </c>
      <c r="F45" s="584">
        <v>0</v>
      </c>
      <c r="G45" s="584">
        <v>122000</v>
      </c>
      <c r="H45" s="584">
        <f>C45+D45</f>
        <v>122000</v>
      </c>
      <c r="I45" s="509" t="s">
        <v>772</v>
      </c>
      <c r="J45" s="74">
        <f t="shared" si="1"/>
        <v>122000</v>
      </c>
    </row>
    <row r="46" spans="1:39" s="587" customFormat="1" ht="15.75">
      <c r="A46" s="257" t="s">
        <v>770</v>
      </c>
      <c r="B46" s="258">
        <f aca="true" t="shared" si="8" ref="B46:H46">SUM(B45:B45)</f>
        <v>122000</v>
      </c>
      <c r="C46" s="258">
        <f t="shared" si="8"/>
        <v>122000</v>
      </c>
      <c r="D46" s="258">
        <f t="shared" si="8"/>
        <v>0</v>
      </c>
      <c r="E46" s="585">
        <f t="shared" si="8"/>
        <v>0</v>
      </c>
      <c r="F46" s="585">
        <f t="shared" si="8"/>
        <v>0</v>
      </c>
      <c r="G46" s="585">
        <f t="shared" si="8"/>
        <v>122000</v>
      </c>
      <c r="H46" s="585">
        <f t="shared" si="8"/>
        <v>122000</v>
      </c>
      <c r="I46" s="586" t="s">
        <v>665</v>
      </c>
      <c r="J46" s="74">
        <f t="shared" si="1"/>
        <v>122000</v>
      </c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</row>
    <row r="47" spans="1:39" s="73" customFormat="1" ht="15.75" customHeight="1">
      <c r="A47" s="156" t="s">
        <v>119</v>
      </c>
      <c r="B47" s="157">
        <v>4077</v>
      </c>
      <c r="C47" s="157">
        <v>4077</v>
      </c>
      <c r="D47" s="157">
        <v>0</v>
      </c>
      <c r="E47" s="588">
        <v>0</v>
      </c>
      <c r="F47" s="588">
        <v>0</v>
      </c>
      <c r="G47" s="157">
        <v>4077</v>
      </c>
      <c r="H47" s="509">
        <f>C47+D47</f>
        <v>4077</v>
      </c>
      <c r="I47" s="589" t="s">
        <v>99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1:39" s="73" customFormat="1" ht="15.75" customHeight="1">
      <c r="A48" s="156" t="s">
        <v>176</v>
      </c>
      <c r="B48" s="157">
        <v>0</v>
      </c>
      <c r="C48" s="157">
        <v>0</v>
      </c>
      <c r="D48" s="157">
        <v>22</v>
      </c>
      <c r="E48" s="588">
        <v>0</v>
      </c>
      <c r="F48" s="588">
        <v>0</v>
      </c>
      <c r="G48" s="157">
        <v>22</v>
      </c>
      <c r="H48" s="509">
        <f>C48+D48</f>
        <v>22</v>
      </c>
      <c r="I48" s="589" t="s">
        <v>99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1:39" s="506" customFormat="1" ht="15.75">
      <c r="A49" s="75" t="s">
        <v>104</v>
      </c>
      <c r="B49" s="76">
        <f>SUM(B47:B48)</f>
        <v>4077</v>
      </c>
      <c r="C49" s="76">
        <f aca="true" t="shared" si="9" ref="C49:H49">SUM(C47:C48)</f>
        <v>4077</v>
      </c>
      <c r="D49" s="76">
        <f t="shared" si="9"/>
        <v>22</v>
      </c>
      <c r="E49" s="76">
        <f t="shared" si="9"/>
        <v>0</v>
      </c>
      <c r="F49" s="76">
        <f t="shared" si="9"/>
        <v>0</v>
      </c>
      <c r="G49" s="76">
        <f t="shared" si="9"/>
        <v>4099</v>
      </c>
      <c r="H49" s="76">
        <f t="shared" si="9"/>
        <v>4099</v>
      </c>
      <c r="I49" s="507" t="s">
        <v>654</v>
      </c>
      <c r="J49" s="74">
        <f t="shared" si="1"/>
        <v>4099</v>
      </c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</row>
    <row r="50" spans="1:10" ht="15">
      <c r="A50" s="73" t="s">
        <v>592</v>
      </c>
      <c r="B50" s="74">
        <v>1000</v>
      </c>
      <c r="C50" s="74">
        <v>1000</v>
      </c>
      <c r="D50" s="74">
        <v>0</v>
      </c>
      <c r="E50" s="74">
        <v>0</v>
      </c>
      <c r="F50" s="74">
        <v>1000</v>
      </c>
      <c r="G50" s="74">
        <v>0</v>
      </c>
      <c r="H50" s="74">
        <f>C50+D50</f>
        <v>1000</v>
      </c>
      <c r="I50" s="509" t="s">
        <v>783</v>
      </c>
      <c r="J50" s="74">
        <f t="shared" si="1"/>
        <v>1000</v>
      </c>
    </row>
    <row r="51" spans="1:9" ht="15">
      <c r="A51" s="73" t="s">
        <v>177</v>
      </c>
      <c r="B51" s="77">
        <v>0</v>
      </c>
      <c r="C51" s="77">
        <v>0</v>
      </c>
      <c r="D51" s="77">
        <v>946</v>
      </c>
      <c r="E51" s="74">
        <v>0</v>
      </c>
      <c r="F51" s="74">
        <v>0</v>
      </c>
      <c r="G51" s="74">
        <v>946</v>
      </c>
      <c r="H51" s="74">
        <f>C51+D51</f>
        <v>946</v>
      </c>
      <c r="I51" s="509" t="s">
        <v>783</v>
      </c>
    </row>
    <row r="52" spans="1:10" ht="15">
      <c r="A52" s="78" t="s">
        <v>590</v>
      </c>
      <c r="B52" s="77">
        <v>200</v>
      </c>
      <c r="C52" s="77">
        <v>200</v>
      </c>
      <c r="D52" s="77">
        <v>0</v>
      </c>
      <c r="E52" s="153">
        <v>0</v>
      </c>
      <c r="F52" s="153">
        <v>200</v>
      </c>
      <c r="G52" s="153">
        <v>0</v>
      </c>
      <c r="H52" s="74">
        <f>C52+D52</f>
        <v>200</v>
      </c>
      <c r="I52" s="509" t="s">
        <v>784</v>
      </c>
      <c r="J52" s="74">
        <f t="shared" si="1"/>
        <v>200</v>
      </c>
    </row>
    <row r="53" spans="1:39" s="591" customFormat="1" ht="15.75">
      <c r="A53" s="154" t="s">
        <v>795</v>
      </c>
      <c r="B53" s="155">
        <f aca="true" t="shared" si="10" ref="B53:H53">SUM(B50:B52)</f>
        <v>1200</v>
      </c>
      <c r="C53" s="155">
        <f t="shared" si="10"/>
        <v>1200</v>
      </c>
      <c r="D53" s="155">
        <f t="shared" si="10"/>
        <v>946</v>
      </c>
      <c r="E53" s="115">
        <f t="shared" si="10"/>
        <v>0</v>
      </c>
      <c r="F53" s="115">
        <f t="shared" si="10"/>
        <v>1200</v>
      </c>
      <c r="G53" s="115">
        <f t="shared" si="10"/>
        <v>946</v>
      </c>
      <c r="H53" s="115">
        <f t="shared" si="10"/>
        <v>2146</v>
      </c>
      <c r="I53" s="590" t="s">
        <v>591</v>
      </c>
      <c r="J53" s="74">
        <f t="shared" si="1"/>
        <v>2146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</row>
    <row r="54" spans="1:39" s="591" customFormat="1" ht="15.75">
      <c r="A54" s="154" t="s">
        <v>105</v>
      </c>
      <c r="B54" s="115">
        <v>0</v>
      </c>
      <c r="C54" s="115">
        <v>0</v>
      </c>
      <c r="D54" s="115">
        <v>1965</v>
      </c>
      <c r="E54" s="115">
        <v>0</v>
      </c>
      <c r="F54" s="115">
        <v>0</v>
      </c>
      <c r="G54" s="115">
        <v>1965</v>
      </c>
      <c r="H54" s="76">
        <f>C54+D54</f>
        <v>1965</v>
      </c>
      <c r="I54" s="590"/>
      <c r="J54" s="74">
        <f t="shared" si="1"/>
        <v>1965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</row>
    <row r="55" spans="1:39" s="591" customFormat="1" ht="15.75">
      <c r="A55" s="154" t="s">
        <v>466</v>
      </c>
      <c r="B55" s="115">
        <f aca="true" t="shared" si="11" ref="B55:H55">B54+B53+B49+B46+B44+B27+B24+B22+B25</f>
        <v>477579</v>
      </c>
      <c r="C55" s="115">
        <f t="shared" si="11"/>
        <v>491643</v>
      </c>
      <c r="D55" s="115">
        <f t="shared" si="11"/>
        <v>282481</v>
      </c>
      <c r="E55" s="115">
        <f t="shared" si="11"/>
        <v>0</v>
      </c>
      <c r="F55" s="115">
        <f t="shared" si="11"/>
        <v>443528</v>
      </c>
      <c r="G55" s="115">
        <f t="shared" si="11"/>
        <v>330596</v>
      </c>
      <c r="H55" s="115">
        <f t="shared" si="11"/>
        <v>774124</v>
      </c>
      <c r="I55" s="115"/>
      <c r="J55" s="74">
        <f t="shared" si="1"/>
        <v>774124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</row>
    <row r="56" spans="1:20" ht="18.75">
      <c r="A56" s="949" t="s">
        <v>338</v>
      </c>
      <c r="B56" s="950"/>
      <c r="C56" s="950"/>
      <c r="D56" s="950"/>
      <c r="E56" s="950"/>
      <c r="F56" s="950"/>
      <c r="G56" s="950"/>
      <c r="H56" s="950"/>
      <c r="I56" s="950"/>
      <c r="J56" s="950"/>
      <c r="K56" s="950"/>
      <c r="L56" s="950"/>
      <c r="M56" s="950"/>
      <c r="N56" s="950"/>
      <c r="O56" s="950"/>
      <c r="P56" s="950"/>
      <c r="Q56" s="950"/>
      <c r="R56" s="950"/>
      <c r="S56" s="950"/>
      <c r="T56" s="950"/>
    </row>
  </sheetData>
  <sheetProtection selectLockedCells="1" selectUnlockedCells="1"/>
  <mergeCells count="3">
    <mergeCell ref="A1:B1"/>
    <mergeCell ref="A4:I4"/>
    <mergeCell ref="A56:T5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9"/>
  <sheetViews>
    <sheetView view="pageBreakPreview" zoomScale="75" zoomScaleNormal="75" zoomScaleSheetLayoutView="75" zoomScalePageLayoutView="0" workbookViewId="0" topLeftCell="A1">
      <selection activeCell="A19" sqref="A19:T19"/>
    </sheetView>
  </sheetViews>
  <sheetFormatPr defaultColWidth="9.00390625" defaultRowHeight="12.75"/>
  <cols>
    <col min="1" max="1" width="54.375" style="80" customWidth="1"/>
    <col min="2" max="2" width="12.00390625" style="74" bestFit="1" customWidth="1"/>
    <col min="3" max="4" width="12.00390625" style="74" customWidth="1"/>
    <col min="5" max="5" width="13.75390625" style="74" bestFit="1" customWidth="1"/>
    <col min="6" max="6" width="11.00390625" style="74" bestFit="1" customWidth="1"/>
    <col min="7" max="7" width="11.75390625" style="74" bestFit="1" customWidth="1"/>
    <col min="8" max="8" width="13.125" style="74" customWidth="1"/>
    <col min="9" max="9" width="8.875" style="74" customWidth="1"/>
    <col min="10" max="39" width="8.875" style="77" customWidth="1"/>
    <col min="40" max="16384" width="9.125" style="497" customWidth="1"/>
  </cols>
  <sheetData>
    <row r="1" spans="1:8" ht="15.75">
      <c r="A1" s="951"/>
      <c r="B1" s="951"/>
      <c r="C1" s="260"/>
      <c r="D1" s="260"/>
      <c r="E1" s="260"/>
      <c r="F1" s="260"/>
      <c r="G1" s="260"/>
      <c r="H1" s="260"/>
    </row>
    <row r="2" spans="1:9" ht="17.25">
      <c r="A2" s="261"/>
      <c r="I2" s="498" t="s">
        <v>340</v>
      </c>
    </row>
    <row r="4" spans="1:9" ht="15.75">
      <c r="A4" s="952" t="s">
        <v>531</v>
      </c>
      <c r="B4" s="952"/>
      <c r="C4" s="952"/>
      <c r="D4" s="952"/>
      <c r="E4" s="952"/>
      <c r="F4" s="952"/>
      <c r="G4" s="952"/>
      <c r="H4" s="952"/>
      <c r="I4" s="952"/>
    </row>
    <row r="5" ht="15.75">
      <c r="A5" s="27"/>
    </row>
    <row r="6" ht="15.75">
      <c r="A6" s="27"/>
    </row>
    <row r="7" spans="9:29" ht="15.75">
      <c r="I7" s="499" t="s">
        <v>452</v>
      </c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</row>
    <row r="8" spans="1:39" s="78" customFormat="1" ht="50.25" customHeight="1">
      <c r="A8" s="262" t="s">
        <v>453</v>
      </c>
      <c r="B8" s="263" t="s">
        <v>456</v>
      </c>
      <c r="C8" s="263" t="s">
        <v>166</v>
      </c>
      <c r="D8" s="263" t="s">
        <v>454</v>
      </c>
      <c r="E8" s="501" t="s">
        <v>741</v>
      </c>
      <c r="F8" s="501" t="s">
        <v>742</v>
      </c>
      <c r="G8" s="501" t="s">
        <v>743</v>
      </c>
      <c r="H8" s="501" t="s">
        <v>169</v>
      </c>
      <c r="I8" s="502" t="s">
        <v>457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</row>
    <row r="9" spans="1:39" s="78" customFormat="1" ht="15" customHeight="1">
      <c r="A9" s="274" t="s">
        <v>458</v>
      </c>
      <c r="B9" s="264" t="s">
        <v>459</v>
      </c>
      <c r="C9" s="264" t="s">
        <v>167</v>
      </c>
      <c r="D9" s="264" t="s">
        <v>620</v>
      </c>
      <c r="E9" s="503" t="s">
        <v>621</v>
      </c>
      <c r="F9" s="503" t="s">
        <v>622</v>
      </c>
      <c r="G9" s="503" t="s">
        <v>623</v>
      </c>
      <c r="H9" s="503" t="s">
        <v>842</v>
      </c>
      <c r="I9" s="504" t="s">
        <v>460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</row>
    <row r="10" spans="1:39" s="506" customFormat="1" ht="15.75">
      <c r="A10" s="78" t="s">
        <v>464</v>
      </c>
      <c r="B10" s="77">
        <v>13000</v>
      </c>
      <c r="C10" s="77">
        <v>13000</v>
      </c>
      <c r="D10" s="77">
        <v>1902</v>
      </c>
      <c r="E10" s="77">
        <v>0</v>
      </c>
      <c r="F10" s="77">
        <v>14902</v>
      </c>
      <c r="G10" s="77">
        <v>0</v>
      </c>
      <c r="H10" s="77">
        <f>C10+D10</f>
        <v>14902</v>
      </c>
      <c r="I10" s="505" t="s">
        <v>465</v>
      </c>
      <c r="J10" s="494">
        <f>SUM(E10:G10)</f>
        <v>14902</v>
      </c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</row>
    <row r="11" spans="1:39" s="506" customFormat="1" ht="15.75">
      <c r="A11" s="78" t="s">
        <v>49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f>C11+D11</f>
        <v>0</v>
      </c>
      <c r="I11" s="505" t="s">
        <v>465</v>
      </c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</row>
    <row r="12" spans="1:39" s="506" customFormat="1" ht="15.75">
      <c r="A12" s="78" t="s">
        <v>594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f>C12+D12</f>
        <v>0</v>
      </c>
      <c r="I12" s="505" t="s">
        <v>465</v>
      </c>
      <c r="J12" s="494">
        <f aca="true" t="shared" si="0" ref="J12:J18">SUM(E12:G12)</f>
        <v>0</v>
      </c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</row>
    <row r="13" spans="1:39" s="506" customFormat="1" ht="15.75">
      <c r="A13" s="75" t="s">
        <v>796</v>
      </c>
      <c r="B13" s="76">
        <f aca="true" t="shared" si="1" ref="B13:H14">SUM(B10:B12)</f>
        <v>13000</v>
      </c>
      <c r="C13" s="76">
        <f t="shared" si="1"/>
        <v>13000</v>
      </c>
      <c r="D13" s="76">
        <f t="shared" si="1"/>
        <v>1902</v>
      </c>
      <c r="E13" s="76">
        <f t="shared" si="1"/>
        <v>0</v>
      </c>
      <c r="F13" s="76">
        <f t="shared" si="1"/>
        <v>14902</v>
      </c>
      <c r="G13" s="76">
        <f t="shared" si="1"/>
        <v>0</v>
      </c>
      <c r="H13" s="76">
        <f t="shared" si="1"/>
        <v>14902</v>
      </c>
      <c r="I13" s="507" t="s">
        <v>465</v>
      </c>
      <c r="J13" s="494">
        <f t="shared" si="0"/>
        <v>14902</v>
      </c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</row>
    <row r="14" spans="1:39" s="506" customFormat="1" ht="15.75">
      <c r="A14" s="495" t="s">
        <v>762</v>
      </c>
      <c r="B14" s="496">
        <v>0</v>
      </c>
      <c r="C14" s="496">
        <v>0</v>
      </c>
      <c r="D14" s="496">
        <v>84</v>
      </c>
      <c r="E14" s="496">
        <v>0</v>
      </c>
      <c r="F14" s="496">
        <v>84</v>
      </c>
      <c r="G14" s="496">
        <v>0</v>
      </c>
      <c r="H14" s="76">
        <f t="shared" si="1"/>
        <v>14902</v>
      </c>
      <c r="I14" s="508" t="s">
        <v>631</v>
      </c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</row>
    <row r="15" spans="1:10" ht="15.75">
      <c r="A15" s="73" t="s">
        <v>112</v>
      </c>
      <c r="B15" s="74">
        <v>1000</v>
      </c>
      <c r="C15" s="74">
        <v>1000</v>
      </c>
      <c r="D15" s="74">
        <v>0</v>
      </c>
      <c r="E15" s="74">
        <v>0</v>
      </c>
      <c r="F15" s="74">
        <v>0</v>
      </c>
      <c r="G15" s="74">
        <v>1000</v>
      </c>
      <c r="H15" s="74">
        <f>C15+D15</f>
        <v>1000</v>
      </c>
      <c r="I15" s="509" t="s">
        <v>462</v>
      </c>
      <c r="J15" s="494">
        <f t="shared" si="0"/>
        <v>1000</v>
      </c>
    </row>
    <row r="16" spans="1:10" ht="15.75">
      <c r="A16" s="78" t="s">
        <v>461</v>
      </c>
      <c r="B16" s="77">
        <v>1000</v>
      </c>
      <c r="C16" s="77">
        <v>1000</v>
      </c>
      <c r="D16" s="77">
        <v>0</v>
      </c>
      <c r="E16" s="77">
        <v>0</v>
      </c>
      <c r="F16" s="77">
        <v>0</v>
      </c>
      <c r="G16" s="77">
        <v>1000</v>
      </c>
      <c r="H16" s="74">
        <f>C16+D16</f>
        <v>1000</v>
      </c>
      <c r="I16" s="505" t="s">
        <v>462</v>
      </c>
      <c r="J16" s="494">
        <f t="shared" si="0"/>
        <v>1000</v>
      </c>
    </row>
    <row r="17" spans="1:39" s="506" customFormat="1" ht="15.75">
      <c r="A17" s="75" t="s">
        <v>626</v>
      </c>
      <c r="B17" s="76">
        <f aca="true" t="shared" si="2" ref="B17:H17">SUM(B15:B16)</f>
        <v>2000</v>
      </c>
      <c r="C17" s="76">
        <f t="shared" si="2"/>
        <v>2000</v>
      </c>
      <c r="D17" s="76">
        <f t="shared" si="2"/>
        <v>0</v>
      </c>
      <c r="E17" s="76">
        <f t="shared" si="2"/>
        <v>0</v>
      </c>
      <c r="F17" s="76">
        <f t="shared" si="2"/>
        <v>0</v>
      </c>
      <c r="G17" s="76">
        <f t="shared" si="2"/>
        <v>2000</v>
      </c>
      <c r="H17" s="76">
        <f t="shared" si="2"/>
        <v>2000</v>
      </c>
      <c r="I17" s="507" t="s">
        <v>462</v>
      </c>
      <c r="J17" s="494">
        <f t="shared" si="0"/>
        <v>2000</v>
      </c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</row>
    <row r="18" spans="1:39" s="506" customFormat="1" ht="15.75">
      <c r="A18" s="275" t="s">
        <v>466</v>
      </c>
      <c r="B18" s="79">
        <f>B17+B13+B14</f>
        <v>15000</v>
      </c>
      <c r="C18" s="79">
        <f aca="true" t="shared" si="3" ref="C18:H18">C17+C13+C14</f>
        <v>15000</v>
      </c>
      <c r="D18" s="79">
        <f t="shared" si="3"/>
        <v>1986</v>
      </c>
      <c r="E18" s="79">
        <f t="shared" si="3"/>
        <v>0</v>
      </c>
      <c r="F18" s="79">
        <f t="shared" si="3"/>
        <v>14986</v>
      </c>
      <c r="G18" s="79">
        <f t="shared" si="3"/>
        <v>2000</v>
      </c>
      <c r="H18" s="79">
        <f t="shared" si="3"/>
        <v>31804</v>
      </c>
      <c r="I18" s="510"/>
      <c r="J18" s="494">
        <f t="shared" si="0"/>
        <v>16986</v>
      </c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</row>
    <row r="19" spans="1:20" ht="18.75">
      <c r="A19" s="949" t="s">
        <v>338</v>
      </c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</row>
  </sheetData>
  <sheetProtection selectLockedCells="1" selectUnlockedCells="1"/>
  <mergeCells count="3">
    <mergeCell ref="A1:B1"/>
    <mergeCell ref="A4:I4"/>
    <mergeCell ref="A19:T19"/>
  </mergeCells>
  <printOptions horizontalCentered="1"/>
  <pageMargins left="0.4097222222222222" right="0.22013888888888888" top="0.5902777777777778" bottom="0.2902777777777778" header="0.5118055555555555" footer="0.511805555555555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7"/>
  <sheetViews>
    <sheetView view="pageBreakPreview" zoomScale="75" zoomScaleNormal="75" zoomScaleSheetLayoutView="75" zoomScalePageLayoutView="0" workbookViewId="0" topLeftCell="A1">
      <pane xSplit="13" ySplit="7" topLeftCell="N62" activePane="bottomRight" state="frozen"/>
      <selection pane="topLeft" activeCell="A1" sqref="A1"/>
      <selection pane="topRight" activeCell="AA1" sqref="AA1"/>
      <selection pane="bottomLeft" activeCell="A8" sqref="A8"/>
      <selection pane="bottomRight" activeCell="A83" sqref="A83:T83"/>
    </sheetView>
  </sheetViews>
  <sheetFormatPr defaultColWidth="9.00390625" defaultRowHeight="12.75"/>
  <cols>
    <col min="1" max="1" width="2.875" style="4" customWidth="1"/>
    <col min="2" max="2" width="3.125" style="4" customWidth="1"/>
    <col min="3" max="3" width="5.00390625" style="4" customWidth="1"/>
    <col min="4" max="4" width="4.375" style="4" customWidth="1"/>
    <col min="5" max="5" width="4.00390625" style="4" customWidth="1"/>
    <col min="6" max="6" width="3.125" style="7" customWidth="1"/>
    <col min="7" max="7" width="3.375" style="7" customWidth="1"/>
    <col min="8" max="8" width="3.125" style="7" customWidth="1"/>
    <col min="9" max="9" width="4.875" style="7" customWidth="1"/>
    <col min="10" max="10" width="2.375" style="7" customWidth="1"/>
    <col min="11" max="11" width="2.875" style="7" customWidth="1"/>
    <col min="12" max="12" width="65.125" style="7" bestFit="1" customWidth="1"/>
    <col min="13" max="14" width="13.625" style="81" customWidth="1"/>
    <col min="15" max="15" width="13.625" style="434" customWidth="1"/>
    <col min="16" max="19" width="13.875" style="434" customWidth="1"/>
    <col min="20" max="20" width="9.125" style="435" customWidth="1"/>
    <col min="21" max="21" width="11.625" style="433" customWidth="1"/>
    <col min="22" max="22" width="13.75390625" style="433" customWidth="1"/>
    <col min="23" max="16384" width="9.125" style="433" customWidth="1"/>
  </cols>
  <sheetData>
    <row r="1" spans="1:20" s="7" customFormat="1" ht="15" customHeight="1">
      <c r="A1" s="4"/>
      <c r="B1" s="4"/>
      <c r="C1" s="4"/>
      <c r="D1" s="4"/>
      <c r="E1" s="4"/>
      <c r="M1" s="310"/>
      <c r="N1" s="310"/>
      <c r="O1" s="310"/>
      <c r="P1" s="81"/>
      <c r="Q1" s="81"/>
      <c r="R1" s="81"/>
      <c r="S1" s="81"/>
      <c r="T1" s="686" t="s">
        <v>341</v>
      </c>
    </row>
    <row r="2" spans="1:20" s="7" customFormat="1" ht="15">
      <c r="A2" s="4"/>
      <c r="B2" s="4"/>
      <c r="C2" s="4"/>
      <c r="D2" s="4"/>
      <c r="E2" s="4"/>
      <c r="M2" s="81"/>
      <c r="N2" s="81"/>
      <c r="O2" s="81"/>
      <c r="P2" s="81"/>
      <c r="Q2" s="81"/>
      <c r="R2" s="81"/>
      <c r="S2" s="81"/>
      <c r="T2" s="539"/>
    </row>
    <row r="3" spans="1:20" s="7" customFormat="1" ht="15.75">
      <c r="A3" s="953" t="s">
        <v>526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</row>
    <row r="4" spans="1:20" s="7" customFormat="1" ht="15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311"/>
      <c r="N4" s="311"/>
      <c r="O4" s="311"/>
      <c r="P4" s="81"/>
      <c r="Q4" s="81"/>
      <c r="R4" s="81"/>
      <c r="S4" s="81"/>
      <c r="T4" s="539"/>
    </row>
    <row r="5" spans="1:20" s="7" customFormat="1" ht="15.75">
      <c r="A5" s="4"/>
      <c r="B5" s="4"/>
      <c r="C5" s="4"/>
      <c r="D5" s="4"/>
      <c r="E5" s="4"/>
      <c r="M5" s="118"/>
      <c r="N5" s="259"/>
      <c r="O5" s="259"/>
      <c r="P5" s="81"/>
      <c r="Q5" s="81"/>
      <c r="R5" s="81"/>
      <c r="S5" s="81"/>
      <c r="T5" s="687" t="s">
        <v>596</v>
      </c>
    </row>
    <row r="6" spans="1:20" s="7" customFormat="1" ht="95.25">
      <c r="A6" s="119" t="s">
        <v>597</v>
      </c>
      <c r="B6" s="119" t="s">
        <v>598</v>
      </c>
      <c r="C6" s="119" t="s">
        <v>599</v>
      </c>
      <c r="D6" s="119" t="s">
        <v>600</v>
      </c>
      <c r="E6" s="119" t="s">
        <v>601</v>
      </c>
      <c r="F6" s="119" t="s">
        <v>602</v>
      </c>
      <c r="G6" s="119" t="s">
        <v>603</v>
      </c>
      <c r="H6" s="119" t="s">
        <v>604</v>
      </c>
      <c r="I6" s="119" t="s">
        <v>605</v>
      </c>
      <c r="J6" s="119" t="s">
        <v>606</v>
      </c>
      <c r="K6" s="119" t="s">
        <v>607</v>
      </c>
      <c r="L6" s="312" t="s">
        <v>608</v>
      </c>
      <c r="M6" s="120" t="s">
        <v>456</v>
      </c>
      <c r="N6" s="120" t="s">
        <v>166</v>
      </c>
      <c r="O6" s="120" t="s">
        <v>454</v>
      </c>
      <c r="P6" s="688" t="s">
        <v>741</v>
      </c>
      <c r="Q6" s="688" t="s">
        <v>742</v>
      </c>
      <c r="R6" s="688" t="s">
        <v>743</v>
      </c>
      <c r="S6" s="688" t="s">
        <v>169</v>
      </c>
      <c r="T6" s="120" t="s">
        <v>457</v>
      </c>
    </row>
    <row r="7" spans="1:24" s="550" customFormat="1" ht="15">
      <c r="A7" s="121" t="s">
        <v>609</v>
      </c>
      <c r="B7" s="121" t="s">
        <v>610</v>
      </c>
      <c r="C7" s="121" t="s">
        <v>611</v>
      </c>
      <c r="D7" s="121" t="s">
        <v>612</v>
      </c>
      <c r="E7" s="121" t="s">
        <v>613</v>
      </c>
      <c r="F7" s="121" t="s">
        <v>614</v>
      </c>
      <c r="G7" s="121" t="s">
        <v>615</v>
      </c>
      <c r="H7" s="121" t="s">
        <v>616</v>
      </c>
      <c r="I7" s="121" t="s">
        <v>617</v>
      </c>
      <c r="J7" s="121" t="s">
        <v>618</v>
      </c>
      <c r="K7" s="121" t="s">
        <v>619</v>
      </c>
      <c r="L7" s="121" t="s">
        <v>458</v>
      </c>
      <c r="M7" s="120" t="s">
        <v>459</v>
      </c>
      <c r="N7" s="120" t="s">
        <v>167</v>
      </c>
      <c r="O7" s="120" t="s">
        <v>620</v>
      </c>
      <c r="P7" s="522" t="s">
        <v>621</v>
      </c>
      <c r="Q7" s="522" t="s">
        <v>622</v>
      </c>
      <c r="R7" s="522" t="s">
        <v>623</v>
      </c>
      <c r="S7" s="522" t="s">
        <v>842</v>
      </c>
      <c r="T7" s="522" t="s">
        <v>460</v>
      </c>
      <c r="U7" s="551"/>
      <c r="V7" s="551"/>
      <c r="W7" s="551"/>
      <c r="X7" s="551"/>
    </row>
    <row r="8" spans="1:24" s="7" customFormat="1" ht="15">
      <c r="A8" s="4" t="s">
        <v>624</v>
      </c>
      <c r="B8" s="4"/>
      <c r="C8" s="4"/>
      <c r="D8" s="4"/>
      <c r="E8" s="4"/>
      <c r="G8" s="7" t="s">
        <v>625</v>
      </c>
      <c r="M8" s="81"/>
      <c r="N8" s="81"/>
      <c r="O8" s="81"/>
      <c r="P8" s="313"/>
      <c r="Q8" s="313"/>
      <c r="R8" s="313"/>
      <c r="S8" s="313"/>
      <c r="T8" s="689"/>
      <c r="U8" s="129"/>
      <c r="V8" s="129"/>
      <c r="W8" s="129"/>
      <c r="X8" s="129"/>
    </row>
    <row r="9" spans="1:20" s="7" customFormat="1" ht="15">
      <c r="A9" s="4"/>
      <c r="B9" s="4"/>
      <c r="C9" s="4"/>
      <c r="D9" s="4" t="s">
        <v>624</v>
      </c>
      <c r="E9" s="4"/>
      <c r="J9" s="7" t="s">
        <v>468</v>
      </c>
      <c r="M9" s="81"/>
      <c r="N9" s="81"/>
      <c r="O9" s="81"/>
      <c r="P9" s="81"/>
      <c r="Q9" s="81"/>
      <c r="R9" s="81"/>
      <c r="S9" s="81"/>
      <c r="T9" s="539"/>
    </row>
    <row r="10" spans="1:22" s="7" customFormat="1" ht="15">
      <c r="A10" s="4"/>
      <c r="B10" s="4"/>
      <c r="C10" s="4"/>
      <c r="D10" s="4"/>
      <c r="E10" s="5" t="s">
        <v>20</v>
      </c>
      <c r="F10" s="9"/>
      <c r="K10" s="7" t="s">
        <v>673</v>
      </c>
      <c r="M10" s="81">
        <v>118702</v>
      </c>
      <c r="N10" s="81">
        <v>118721</v>
      </c>
      <c r="O10" s="81">
        <v>165112</v>
      </c>
      <c r="P10" s="81">
        <v>0</v>
      </c>
      <c r="Q10" s="81">
        <v>266766</v>
      </c>
      <c r="R10" s="81">
        <v>17067</v>
      </c>
      <c r="S10" s="81">
        <f>N10+O10</f>
        <v>283833</v>
      </c>
      <c r="T10" s="539" t="s">
        <v>470</v>
      </c>
      <c r="U10" s="81">
        <f aca="true" t="shared" si="0" ref="U10:U45">SUM(P10:R10)</f>
        <v>283833</v>
      </c>
      <c r="V10" s="81" t="e">
        <f>#REF!+#REF!</f>
        <v>#REF!</v>
      </c>
    </row>
    <row r="11" spans="1:22" s="7" customFormat="1" ht="15">
      <c r="A11" s="4"/>
      <c r="B11" s="4"/>
      <c r="C11" s="4"/>
      <c r="D11" s="4"/>
      <c r="E11" s="5" t="s">
        <v>28</v>
      </c>
      <c r="F11" s="9"/>
      <c r="K11" s="7" t="s">
        <v>674</v>
      </c>
      <c r="M11" s="81">
        <v>23566</v>
      </c>
      <c r="N11" s="81">
        <v>23571</v>
      </c>
      <c r="O11" s="81">
        <v>22869</v>
      </c>
      <c r="P11" s="81">
        <v>0</v>
      </c>
      <c r="Q11" s="81">
        <v>41831</v>
      </c>
      <c r="R11" s="81">
        <v>4609</v>
      </c>
      <c r="S11" s="81">
        <f>N11+O11</f>
        <v>46440</v>
      </c>
      <c r="T11" s="539" t="s">
        <v>471</v>
      </c>
      <c r="U11" s="81">
        <f t="shared" si="0"/>
        <v>46440</v>
      </c>
      <c r="V11" s="81" t="e">
        <f>#REF!+#REF!</f>
        <v>#REF!</v>
      </c>
    </row>
    <row r="12" spans="1:22" s="7" customFormat="1" ht="15">
      <c r="A12" s="4"/>
      <c r="B12" s="4"/>
      <c r="C12" s="4"/>
      <c r="D12" s="4"/>
      <c r="E12" s="5" t="s">
        <v>29</v>
      </c>
      <c r="F12" s="9"/>
      <c r="K12" s="7" t="s">
        <v>472</v>
      </c>
      <c r="M12" s="81"/>
      <c r="N12" s="81"/>
      <c r="O12" s="81"/>
      <c r="P12" s="81"/>
      <c r="Q12" s="81"/>
      <c r="R12" s="81"/>
      <c r="S12" s="81"/>
      <c r="T12" s="539" t="s">
        <v>467</v>
      </c>
      <c r="U12" s="81">
        <f t="shared" si="0"/>
        <v>0</v>
      </c>
      <c r="V12" s="81" t="e">
        <f>#REF!+#REF!</f>
        <v>#REF!</v>
      </c>
    </row>
    <row r="13" spans="1:22" s="7" customFormat="1" ht="15">
      <c r="A13" s="4"/>
      <c r="B13" s="4"/>
      <c r="C13" s="4"/>
      <c r="D13" s="4"/>
      <c r="E13" s="5"/>
      <c r="F13" s="6" t="s">
        <v>46</v>
      </c>
      <c r="L13" s="7" t="s">
        <v>6</v>
      </c>
      <c r="M13" s="81">
        <v>5000</v>
      </c>
      <c r="N13" s="81">
        <v>5000</v>
      </c>
      <c r="O13" s="81">
        <v>0</v>
      </c>
      <c r="P13" s="81">
        <v>0</v>
      </c>
      <c r="Q13" s="81">
        <v>0</v>
      </c>
      <c r="R13" s="81">
        <v>5000</v>
      </c>
      <c r="S13" s="81">
        <f>N13+O13</f>
        <v>5000</v>
      </c>
      <c r="T13" s="539" t="s">
        <v>577</v>
      </c>
      <c r="U13" s="81">
        <f t="shared" si="0"/>
        <v>5000</v>
      </c>
      <c r="V13" s="81" t="e">
        <f>#REF!+#REF!</f>
        <v>#REF!</v>
      </c>
    </row>
    <row r="14" spans="1:22" s="7" customFormat="1" ht="15">
      <c r="A14" s="4"/>
      <c r="B14" s="4"/>
      <c r="C14" s="4"/>
      <c r="D14" s="4"/>
      <c r="E14" s="5"/>
      <c r="F14" s="6" t="s">
        <v>47</v>
      </c>
      <c r="L14" s="7" t="s">
        <v>7</v>
      </c>
      <c r="M14" s="81">
        <v>307701</v>
      </c>
      <c r="N14" s="81">
        <v>307701</v>
      </c>
      <c r="O14" s="81">
        <v>74969</v>
      </c>
      <c r="P14" s="81">
        <v>0</v>
      </c>
      <c r="Q14" s="81">
        <v>335388</v>
      </c>
      <c r="R14" s="81">
        <v>47282</v>
      </c>
      <c r="S14" s="81">
        <f>N14+O14</f>
        <v>382670</v>
      </c>
      <c r="T14" s="539" t="s">
        <v>467</v>
      </c>
      <c r="U14" s="81">
        <f t="shared" si="0"/>
        <v>382670</v>
      </c>
      <c r="V14" s="81" t="e">
        <f>#REF!+#REF!</f>
        <v>#REF!</v>
      </c>
    </row>
    <row r="15" spans="1:22" s="7" customFormat="1" ht="15">
      <c r="A15" s="11"/>
      <c r="B15" s="11"/>
      <c r="C15" s="11"/>
      <c r="D15" s="11"/>
      <c r="E15" s="12" t="s">
        <v>29</v>
      </c>
      <c r="F15" s="314"/>
      <c r="G15" s="13"/>
      <c r="H15" s="13"/>
      <c r="I15" s="13"/>
      <c r="J15" s="13"/>
      <c r="K15" s="13" t="s">
        <v>813</v>
      </c>
      <c r="L15" s="13"/>
      <c r="M15" s="315">
        <f aca="true" t="shared" si="1" ref="M15:S15">SUM(M13:M14)</f>
        <v>312701</v>
      </c>
      <c r="N15" s="315">
        <f t="shared" si="1"/>
        <v>312701</v>
      </c>
      <c r="O15" s="315">
        <f t="shared" si="1"/>
        <v>74969</v>
      </c>
      <c r="P15" s="315">
        <f t="shared" si="1"/>
        <v>0</v>
      </c>
      <c r="Q15" s="315">
        <f t="shared" si="1"/>
        <v>335388</v>
      </c>
      <c r="R15" s="315">
        <f t="shared" si="1"/>
        <v>52282</v>
      </c>
      <c r="S15" s="315">
        <f t="shared" si="1"/>
        <v>387670</v>
      </c>
      <c r="T15" s="540" t="s">
        <v>467</v>
      </c>
      <c r="U15" s="81">
        <f t="shared" si="0"/>
        <v>387670</v>
      </c>
      <c r="V15" s="81" t="e">
        <f>#REF!+#REF!</f>
        <v>#REF!</v>
      </c>
    </row>
    <row r="16" spans="1:22" s="7" customFormat="1" ht="15">
      <c r="A16" s="11"/>
      <c r="B16" s="11"/>
      <c r="C16" s="11"/>
      <c r="D16" s="11"/>
      <c r="E16" s="12" t="s">
        <v>30</v>
      </c>
      <c r="F16" s="314"/>
      <c r="G16" s="13"/>
      <c r="H16" s="13"/>
      <c r="I16" s="13"/>
      <c r="J16" s="13"/>
      <c r="K16" s="13" t="s">
        <v>720</v>
      </c>
      <c r="L16" s="13"/>
      <c r="M16" s="315">
        <v>42680</v>
      </c>
      <c r="N16" s="315">
        <v>42649</v>
      </c>
      <c r="O16" s="315">
        <v>75</v>
      </c>
      <c r="P16" s="315">
        <v>0</v>
      </c>
      <c r="Q16" s="315">
        <v>42724</v>
      </c>
      <c r="R16" s="315">
        <v>0</v>
      </c>
      <c r="S16" s="315">
        <f>N16+O16</f>
        <v>42724</v>
      </c>
      <c r="T16" s="540" t="s">
        <v>469</v>
      </c>
      <c r="U16" s="81">
        <f t="shared" si="0"/>
        <v>42724</v>
      </c>
      <c r="V16" s="81" t="e">
        <f>#REF!+#REF!</f>
        <v>#REF!</v>
      </c>
    </row>
    <row r="17" spans="1:22" s="7" customFormat="1" ht="15">
      <c r="A17" s="4"/>
      <c r="B17" s="4"/>
      <c r="C17" s="4"/>
      <c r="D17" s="4"/>
      <c r="E17" s="5" t="s">
        <v>31</v>
      </c>
      <c r="F17" s="9"/>
      <c r="K17" s="7" t="s">
        <v>802</v>
      </c>
      <c r="M17" s="81"/>
      <c r="N17" s="81"/>
      <c r="O17" s="81"/>
      <c r="P17" s="81"/>
      <c r="Q17" s="81"/>
      <c r="R17" s="81"/>
      <c r="S17" s="81"/>
      <c r="T17" s="539" t="s">
        <v>803</v>
      </c>
      <c r="U17" s="81">
        <f t="shared" si="0"/>
        <v>0</v>
      </c>
      <c r="V17" s="81" t="e">
        <f>#REF!+#REF!</f>
        <v>#REF!</v>
      </c>
    </row>
    <row r="18" spans="1:22" s="7" customFormat="1" ht="15">
      <c r="A18" s="4"/>
      <c r="B18" s="4"/>
      <c r="C18" s="4"/>
      <c r="D18" s="4"/>
      <c r="E18" s="5"/>
      <c r="F18" s="104" t="s">
        <v>53</v>
      </c>
      <c r="L18" s="7" t="s">
        <v>4</v>
      </c>
      <c r="M18" s="81">
        <v>0</v>
      </c>
      <c r="N18" s="81">
        <v>0</v>
      </c>
      <c r="O18" s="81">
        <v>4294</v>
      </c>
      <c r="P18" s="81">
        <v>0</v>
      </c>
      <c r="Q18" s="81">
        <v>4294</v>
      </c>
      <c r="R18" s="81">
        <v>0</v>
      </c>
      <c r="S18" s="81">
        <f aca="true" t="shared" si="2" ref="S18:S23">N18+O18</f>
        <v>4294</v>
      </c>
      <c r="T18" s="539" t="s">
        <v>5</v>
      </c>
      <c r="U18" s="81"/>
      <c r="V18" s="81"/>
    </row>
    <row r="19" spans="1:22" s="7" customFormat="1" ht="15">
      <c r="A19" s="4"/>
      <c r="B19" s="4"/>
      <c r="C19" s="4"/>
      <c r="D19" s="4"/>
      <c r="E19" s="5"/>
      <c r="F19" s="104" t="s">
        <v>48</v>
      </c>
      <c r="L19" s="7" t="s">
        <v>554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f t="shared" si="2"/>
        <v>0</v>
      </c>
      <c r="T19" s="539" t="s">
        <v>552</v>
      </c>
      <c r="U19" s="81">
        <f t="shared" si="0"/>
        <v>0</v>
      </c>
      <c r="V19" s="81"/>
    </row>
    <row r="20" spans="1:22" s="7" customFormat="1" ht="15">
      <c r="A20" s="4"/>
      <c r="B20" s="4"/>
      <c r="C20" s="4"/>
      <c r="D20" s="4"/>
      <c r="E20" s="10"/>
      <c r="F20" s="104" t="s">
        <v>51</v>
      </c>
      <c r="L20" s="7" t="s">
        <v>90</v>
      </c>
      <c r="M20" s="81">
        <v>228183</v>
      </c>
      <c r="N20" s="81">
        <v>235093</v>
      </c>
      <c r="O20" s="81">
        <v>15991</v>
      </c>
      <c r="P20" s="81">
        <v>0</v>
      </c>
      <c r="Q20" s="81">
        <v>246510</v>
      </c>
      <c r="R20" s="81">
        <v>4574</v>
      </c>
      <c r="S20" s="81">
        <f t="shared" si="2"/>
        <v>251084</v>
      </c>
      <c r="T20" s="539" t="s">
        <v>571</v>
      </c>
      <c r="U20" s="81">
        <f t="shared" si="0"/>
        <v>251084</v>
      </c>
      <c r="V20" s="81" t="e">
        <f>#REF!+#REF!</f>
        <v>#REF!</v>
      </c>
    </row>
    <row r="21" spans="1:22" s="7" customFormat="1" ht="15">
      <c r="A21" s="4"/>
      <c r="B21" s="4"/>
      <c r="C21" s="4"/>
      <c r="D21" s="4"/>
      <c r="E21" s="10"/>
      <c r="F21" s="104" t="s">
        <v>52</v>
      </c>
      <c r="L21" s="7" t="s">
        <v>106</v>
      </c>
      <c r="M21" s="81">
        <v>1682</v>
      </c>
      <c r="N21" s="81">
        <v>1682</v>
      </c>
      <c r="O21" s="81">
        <v>22</v>
      </c>
      <c r="P21" s="81">
        <v>0</v>
      </c>
      <c r="Q21" s="81">
        <v>0</v>
      </c>
      <c r="R21" s="81">
        <v>1704</v>
      </c>
      <c r="S21" s="81">
        <f t="shared" si="2"/>
        <v>1704</v>
      </c>
      <c r="T21" s="539" t="s">
        <v>101</v>
      </c>
      <c r="U21" s="81">
        <f t="shared" si="0"/>
        <v>1704</v>
      </c>
      <c r="V21" s="81" t="e">
        <f>#REF!+#REF!</f>
        <v>#REF!</v>
      </c>
    </row>
    <row r="22" spans="1:22" s="7" customFormat="1" ht="15">
      <c r="A22" s="4"/>
      <c r="B22" s="4"/>
      <c r="C22" s="4"/>
      <c r="D22" s="4"/>
      <c r="E22" s="10"/>
      <c r="F22" s="104" t="s">
        <v>100</v>
      </c>
      <c r="L22" s="7" t="s">
        <v>91</v>
      </c>
      <c r="M22" s="81">
        <v>291167</v>
      </c>
      <c r="N22" s="81">
        <v>291167</v>
      </c>
      <c r="O22" s="81">
        <v>42444</v>
      </c>
      <c r="P22" s="81">
        <v>0</v>
      </c>
      <c r="Q22" s="81">
        <v>137545</v>
      </c>
      <c r="R22" s="81">
        <v>196066</v>
      </c>
      <c r="S22" s="81">
        <f t="shared" si="2"/>
        <v>333611</v>
      </c>
      <c r="T22" s="539" t="s">
        <v>676</v>
      </c>
      <c r="U22" s="81">
        <f t="shared" si="0"/>
        <v>333611</v>
      </c>
      <c r="V22" s="81" t="e">
        <f>#REF!+#REF!</f>
        <v>#REF!</v>
      </c>
    </row>
    <row r="23" spans="1:22" s="7" customFormat="1" ht="15">
      <c r="A23" s="4"/>
      <c r="B23" s="4"/>
      <c r="C23" s="4"/>
      <c r="D23" s="4"/>
      <c r="E23" s="10"/>
      <c r="F23" s="104" t="s">
        <v>553</v>
      </c>
      <c r="L23" s="7" t="s">
        <v>675</v>
      </c>
      <c r="M23" s="81">
        <v>7048</v>
      </c>
      <c r="N23" s="81">
        <v>5937</v>
      </c>
      <c r="O23" s="81">
        <v>61519</v>
      </c>
      <c r="P23" s="81">
        <v>0</v>
      </c>
      <c r="Q23" s="81">
        <v>67456</v>
      </c>
      <c r="R23" s="81">
        <v>0</v>
      </c>
      <c r="S23" s="81">
        <f t="shared" si="2"/>
        <v>67456</v>
      </c>
      <c r="T23" s="539" t="s">
        <v>797</v>
      </c>
      <c r="U23" s="81">
        <f t="shared" si="0"/>
        <v>67456</v>
      </c>
      <c r="V23" s="81" t="e">
        <f>#REF!+#REF!</f>
        <v>#REF!</v>
      </c>
    </row>
    <row r="24" spans="1:21" s="7" customFormat="1" ht="15">
      <c r="A24" s="11"/>
      <c r="B24" s="11"/>
      <c r="C24" s="11"/>
      <c r="D24" s="11"/>
      <c r="E24" s="12" t="s">
        <v>31</v>
      </c>
      <c r="F24" s="314"/>
      <c r="G24" s="13"/>
      <c r="H24" s="13"/>
      <c r="I24" s="13"/>
      <c r="J24" s="13"/>
      <c r="K24" s="13" t="s">
        <v>85</v>
      </c>
      <c r="L24" s="13"/>
      <c r="M24" s="315">
        <f>SUM(M18:M23)</f>
        <v>528080</v>
      </c>
      <c r="N24" s="315">
        <f aca="true" t="shared" si="3" ref="N24:S24">SUM(N18:N23)</f>
        <v>533879</v>
      </c>
      <c r="O24" s="315">
        <f t="shared" si="3"/>
        <v>124270</v>
      </c>
      <c r="P24" s="315">
        <f t="shared" si="3"/>
        <v>0</v>
      </c>
      <c r="Q24" s="315">
        <f t="shared" si="3"/>
        <v>455805</v>
      </c>
      <c r="R24" s="315">
        <f t="shared" si="3"/>
        <v>202344</v>
      </c>
      <c r="S24" s="315">
        <f t="shared" si="3"/>
        <v>658149</v>
      </c>
      <c r="T24" s="540" t="s">
        <v>803</v>
      </c>
      <c r="U24" s="81">
        <f t="shared" si="0"/>
        <v>658149</v>
      </c>
    </row>
    <row r="25" spans="1:21" s="544" customFormat="1" ht="15.75">
      <c r="A25" s="85" t="s">
        <v>624</v>
      </c>
      <c r="B25" s="86"/>
      <c r="C25" s="85"/>
      <c r="D25" s="85"/>
      <c r="E25" s="316"/>
      <c r="F25" s="317"/>
      <c r="G25" s="86"/>
      <c r="H25" s="86" t="s">
        <v>677</v>
      </c>
      <c r="I25" s="86"/>
      <c r="J25" s="86"/>
      <c r="K25" s="86"/>
      <c r="L25" s="86"/>
      <c r="M25" s="315">
        <f aca="true" t="shared" si="4" ref="M25:S25">M10+M11+M15+M16+M24</f>
        <v>1025729</v>
      </c>
      <c r="N25" s="315">
        <f t="shared" si="4"/>
        <v>1031521</v>
      </c>
      <c r="O25" s="315">
        <f t="shared" si="4"/>
        <v>387295</v>
      </c>
      <c r="P25" s="315">
        <f t="shared" si="4"/>
        <v>0</v>
      </c>
      <c r="Q25" s="315">
        <f t="shared" si="4"/>
        <v>1142514</v>
      </c>
      <c r="R25" s="315">
        <f t="shared" si="4"/>
        <v>276302</v>
      </c>
      <c r="S25" s="315">
        <f t="shared" si="4"/>
        <v>1418816</v>
      </c>
      <c r="T25" s="690"/>
      <c r="U25" s="81">
        <f t="shared" si="0"/>
        <v>1418816</v>
      </c>
    </row>
    <row r="26" spans="1:21" s="7" customFormat="1" ht="15">
      <c r="A26" s="4" t="s">
        <v>627</v>
      </c>
      <c r="B26" s="4"/>
      <c r="C26" s="4"/>
      <c r="D26" s="4"/>
      <c r="E26" s="10"/>
      <c r="F26" s="9"/>
      <c r="G26" s="7" t="s">
        <v>670</v>
      </c>
      <c r="M26" s="81"/>
      <c r="N26" s="81"/>
      <c r="O26" s="81"/>
      <c r="P26" s="81"/>
      <c r="Q26" s="81"/>
      <c r="R26" s="81"/>
      <c r="S26" s="81"/>
      <c r="T26" s="539"/>
      <c r="U26" s="81">
        <f t="shared" si="0"/>
        <v>0</v>
      </c>
    </row>
    <row r="27" spans="1:21" s="7" customFormat="1" ht="15">
      <c r="A27" s="4"/>
      <c r="B27" s="4"/>
      <c r="C27" s="4"/>
      <c r="D27" s="4" t="s">
        <v>624</v>
      </c>
      <c r="E27" s="10"/>
      <c r="F27" s="9"/>
      <c r="J27" s="7" t="s">
        <v>468</v>
      </c>
      <c r="M27" s="81"/>
      <c r="N27" s="81"/>
      <c r="O27" s="81"/>
      <c r="P27" s="81"/>
      <c r="Q27" s="81"/>
      <c r="R27" s="81"/>
      <c r="S27" s="81"/>
      <c r="T27" s="539"/>
      <c r="U27" s="81">
        <f t="shared" si="0"/>
        <v>0</v>
      </c>
    </row>
    <row r="28" spans="1:21" s="7" customFormat="1" ht="15">
      <c r="A28" s="4"/>
      <c r="B28" s="4"/>
      <c r="C28" s="4"/>
      <c r="D28" s="4"/>
      <c r="E28" s="5" t="s">
        <v>20</v>
      </c>
      <c r="F28" s="9"/>
      <c r="K28" s="7" t="s">
        <v>673</v>
      </c>
      <c r="M28" s="81">
        <v>265420</v>
      </c>
      <c r="N28" s="81">
        <v>265710</v>
      </c>
      <c r="O28" s="81">
        <v>-1363</v>
      </c>
      <c r="P28" s="81">
        <v>60966</v>
      </c>
      <c r="Q28" s="81">
        <v>193572</v>
      </c>
      <c r="R28" s="81">
        <v>9809</v>
      </c>
      <c r="S28" s="81">
        <f>N28+O28</f>
        <v>264347</v>
      </c>
      <c r="T28" s="539" t="s">
        <v>470</v>
      </c>
      <c r="U28" s="81">
        <f t="shared" si="0"/>
        <v>264347</v>
      </c>
    </row>
    <row r="29" spans="1:21" s="7" customFormat="1" ht="15">
      <c r="A29" s="4"/>
      <c r="B29" s="4"/>
      <c r="C29" s="4"/>
      <c r="D29" s="4"/>
      <c r="E29" s="5" t="s">
        <v>28</v>
      </c>
      <c r="F29" s="9"/>
      <c r="K29" s="7" t="s">
        <v>674</v>
      </c>
      <c r="M29" s="81">
        <v>73042</v>
      </c>
      <c r="N29" s="81">
        <v>73120</v>
      </c>
      <c r="O29" s="81">
        <v>-368</v>
      </c>
      <c r="P29" s="81">
        <v>16240</v>
      </c>
      <c r="Q29" s="81">
        <v>53864</v>
      </c>
      <c r="R29" s="81">
        <v>2648</v>
      </c>
      <c r="S29" s="81">
        <f>N29+O29</f>
        <v>72752</v>
      </c>
      <c r="T29" s="539" t="s">
        <v>471</v>
      </c>
      <c r="U29" s="81">
        <f t="shared" si="0"/>
        <v>72752</v>
      </c>
    </row>
    <row r="30" spans="1:21" s="7" customFormat="1" ht="15">
      <c r="A30" s="4"/>
      <c r="B30" s="4"/>
      <c r="C30" s="4"/>
      <c r="D30" s="4"/>
      <c r="E30" s="5" t="s">
        <v>29</v>
      </c>
      <c r="F30" s="9"/>
      <c r="K30" s="7" t="s">
        <v>472</v>
      </c>
      <c r="M30" s="81"/>
      <c r="N30" s="81"/>
      <c r="O30" s="81"/>
      <c r="P30" s="81"/>
      <c r="Q30" s="81"/>
      <c r="R30" s="81"/>
      <c r="S30" s="81"/>
      <c r="T30" s="539" t="s">
        <v>467</v>
      </c>
      <c r="U30" s="81">
        <f t="shared" si="0"/>
        <v>0</v>
      </c>
    </row>
    <row r="31" spans="1:21" s="7" customFormat="1" ht="15">
      <c r="A31" s="4"/>
      <c r="B31" s="4"/>
      <c r="C31" s="4"/>
      <c r="D31" s="4"/>
      <c r="E31" s="5"/>
      <c r="F31" s="6" t="s">
        <v>47</v>
      </c>
      <c r="L31" s="7" t="s">
        <v>7</v>
      </c>
      <c r="M31" s="81">
        <v>106928</v>
      </c>
      <c r="N31" s="81">
        <v>106928</v>
      </c>
      <c r="O31" s="81">
        <v>757</v>
      </c>
      <c r="P31" s="81">
        <v>0</v>
      </c>
      <c r="Q31" s="81">
        <v>65636</v>
      </c>
      <c r="R31" s="81">
        <v>42049</v>
      </c>
      <c r="S31" s="81">
        <f>N31+O31</f>
        <v>107685</v>
      </c>
      <c r="T31" s="539" t="s">
        <v>467</v>
      </c>
      <c r="U31" s="81">
        <f t="shared" si="0"/>
        <v>107685</v>
      </c>
    </row>
    <row r="32" spans="1:21" s="7" customFormat="1" ht="15">
      <c r="A32" s="11"/>
      <c r="B32" s="11"/>
      <c r="C32" s="11"/>
      <c r="D32" s="11"/>
      <c r="E32" s="12" t="s">
        <v>29</v>
      </c>
      <c r="F32" s="314"/>
      <c r="G32" s="13"/>
      <c r="H32" s="13"/>
      <c r="I32" s="13"/>
      <c r="J32" s="13"/>
      <c r="K32" s="13" t="s">
        <v>813</v>
      </c>
      <c r="L32" s="13"/>
      <c r="M32" s="315">
        <f aca="true" t="shared" si="5" ref="M32:S32">SUM(M31)</f>
        <v>106928</v>
      </c>
      <c r="N32" s="315">
        <f t="shared" si="5"/>
        <v>106928</v>
      </c>
      <c r="O32" s="315">
        <f t="shared" si="5"/>
        <v>757</v>
      </c>
      <c r="P32" s="315">
        <f t="shared" si="5"/>
        <v>0</v>
      </c>
      <c r="Q32" s="315">
        <f t="shared" si="5"/>
        <v>65636</v>
      </c>
      <c r="R32" s="315">
        <f t="shared" si="5"/>
        <v>42049</v>
      </c>
      <c r="S32" s="315">
        <f t="shared" si="5"/>
        <v>107685</v>
      </c>
      <c r="T32" s="540" t="s">
        <v>467</v>
      </c>
      <c r="U32" s="81">
        <f t="shared" si="0"/>
        <v>107685</v>
      </c>
    </row>
    <row r="33" spans="1:21" s="7" customFormat="1" ht="15">
      <c r="A33" s="529"/>
      <c r="B33" s="529"/>
      <c r="C33" s="529"/>
      <c r="D33" s="529"/>
      <c r="E33" s="530" t="s">
        <v>30</v>
      </c>
      <c r="F33" s="531"/>
      <c r="G33" s="532"/>
      <c r="H33" s="532"/>
      <c r="I33" s="532"/>
      <c r="J33" s="532"/>
      <c r="K33" s="532" t="s">
        <v>720</v>
      </c>
      <c r="L33" s="532"/>
      <c r="M33" s="533">
        <v>0</v>
      </c>
      <c r="N33" s="533">
        <v>0</v>
      </c>
      <c r="O33" s="533">
        <v>18</v>
      </c>
      <c r="P33" s="533">
        <v>0</v>
      </c>
      <c r="Q33" s="533">
        <v>18</v>
      </c>
      <c r="R33" s="533">
        <v>0</v>
      </c>
      <c r="S33" s="315">
        <f>N33+O33</f>
        <v>18</v>
      </c>
      <c r="T33" s="541" t="s">
        <v>469</v>
      </c>
      <c r="U33" s="81">
        <f t="shared" si="0"/>
        <v>18</v>
      </c>
    </row>
    <row r="34" spans="1:21" s="7" customFormat="1" ht="15">
      <c r="A34" s="4"/>
      <c r="B34" s="4"/>
      <c r="C34" s="4"/>
      <c r="D34" s="4"/>
      <c r="E34" s="5" t="s">
        <v>31</v>
      </c>
      <c r="F34" s="9"/>
      <c r="K34" s="7" t="s">
        <v>802</v>
      </c>
      <c r="M34" s="81"/>
      <c r="N34" s="81"/>
      <c r="O34" s="81"/>
      <c r="P34" s="81"/>
      <c r="Q34" s="81"/>
      <c r="R34" s="81"/>
      <c r="S34" s="542"/>
      <c r="T34" s="539" t="s">
        <v>803</v>
      </c>
      <c r="U34" s="81"/>
    </row>
    <row r="35" spans="1:21" s="7" customFormat="1" ht="15">
      <c r="A35" s="4"/>
      <c r="B35" s="4"/>
      <c r="C35" s="4"/>
      <c r="D35" s="4"/>
      <c r="E35" s="5"/>
      <c r="F35" s="104" t="s">
        <v>51</v>
      </c>
      <c r="L35" s="7" t="s">
        <v>90</v>
      </c>
      <c r="M35" s="81">
        <v>0</v>
      </c>
      <c r="N35" s="81">
        <v>0</v>
      </c>
      <c r="O35" s="81">
        <v>4342</v>
      </c>
      <c r="P35" s="81">
        <v>0</v>
      </c>
      <c r="Q35" s="81">
        <v>4342</v>
      </c>
      <c r="R35" s="81">
        <v>0</v>
      </c>
      <c r="S35" s="545">
        <f>N35+O35</f>
        <v>4342</v>
      </c>
      <c r="T35" s="539" t="s">
        <v>571</v>
      </c>
      <c r="U35" s="81"/>
    </row>
    <row r="36" spans="1:21" s="7" customFormat="1" ht="15">
      <c r="A36" s="529"/>
      <c r="B36" s="529"/>
      <c r="C36" s="529"/>
      <c r="D36" s="529"/>
      <c r="E36" s="12" t="s">
        <v>31</v>
      </c>
      <c r="F36" s="314"/>
      <c r="G36" s="13"/>
      <c r="H36" s="13"/>
      <c r="I36" s="13"/>
      <c r="J36" s="13"/>
      <c r="K36" s="13" t="s">
        <v>85</v>
      </c>
      <c r="L36" s="13"/>
      <c r="M36" s="533">
        <f>SUM(M35)</f>
        <v>0</v>
      </c>
      <c r="N36" s="533">
        <f aca="true" t="shared" si="6" ref="N36:S36">SUM(N35)</f>
        <v>0</v>
      </c>
      <c r="O36" s="533">
        <f t="shared" si="6"/>
        <v>4342</v>
      </c>
      <c r="P36" s="533">
        <f t="shared" si="6"/>
        <v>0</v>
      </c>
      <c r="Q36" s="533">
        <f t="shared" si="6"/>
        <v>4342</v>
      </c>
      <c r="R36" s="533">
        <f t="shared" si="6"/>
        <v>0</v>
      </c>
      <c r="S36" s="533">
        <f t="shared" si="6"/>
        <v>4342</v>
      </c>
      <c r="T36" s="541" t="s">
        <v>803</v>
      </c>
      <c r="U36" s="81"/>
    </row>
    <row r="37" spans="1:21" s="544" customFormat="1" ht="15.75">
      <c r="A37" s="534" t="s">
        <v>627</v>
      </c>
      <c r="B37" s="534"/>
      <c r="C37" s="534"/>
      <c r="D37" s="534"/>
      <c r="E37" s="535"/>
      <c r="F37" s="536"/>
      <c r="G37" s="537"/>
      <c r="H37" s="537" t="s">
        <v>658</v>
      </c>
      <c r="I37" s="537"/>
      <c r="J37" s="537"/>
      <c r="K37" s="537"/>
      <c r="L37" s="537"/>
      <c r="M37" s="538">
        <f>SUM(M28,M29,M32,M33)</f>
        <v>445390</v>
      </c>
      <c r="N37" s="538">
        <f aca="true" t="shared" si="7" ref="N37:S37">SUM(N28,N29,N32,N3,N36,N33)</f>
        <v>445758</v>
      </c>
      <c r="O37" s="538">
        <f t="shared" si="7"/>
        <v>3386</v>
      </c>
      <c r="P37" s="538">
        <f t="shared" si="7"/>
        <v>77206</v>
      </c>
      <c r="Q37" s="538">
        <f t="shared" si="7"/>
        <v>317432</v>
      </c>
      <c r="R37" s="538">
        <f t="shared" si="7"/>
        <v>54506</v>
      </c>
      <c r="S37" s="538">
        <f t="shared" si="7"/>
        <v>449144</v>
      </c>
      <c r="T37" s="543"/>
      <c r="U37" s="81">
        <f t="shared" si="0"/>
        <v>449144</v>
      </c>
    </row>
    <row r="38" spans="1:21" s="7" customFormat="1" ht="15">
      <c r="A38" s="4" t="s">
        <v>652</v>
      </c>
      <c r="B38" s="4"/>
      <c r="C38" s="4"/>
      <c r="D38" s="4"/>
      <c r="E38" s="10"/>
      <c r="F38" s="9"/>
      <c r="G38" s="7" t="s">
        <v>659</v>
      </c>
      <c r="M38" s="81"/>
      <c r="N38" s="81"/>
      <c r="O38" s="81"/>
      <c r="P38" s="81"/>
      <c r="Q38" s="81"/>
      <c r="R38" s="81"/>
      <c r="S38" s="81"/>
      <c r="T38" s="539"/>
      <c r="U38" s="81">
        <f t="shared" si="0"/>
        <v>0</v>
      </c>
    </row>
    <row r="39" spans="1:21" s="7" customFormat="1" ht="15">
      <c r="A39" s="4"/>
      <c r="B39" s="4"/>
      <c r="C39" s="4"/>
      <c r="D39" s="4" t="s">
        <v>624</v>
      </c>
      <c r="E39" s="10"/>
      <c r="F39" s="9"/>
      <c r="J39" s="7" t="s">
        <v>468</v>
      </c>
      <c r="M39" s="81"/>
      <c r="N39" s="81"/>
      <c r="O39" s="81"/>
      <c r="P39" s="81"/>
      <c r="Q39" s="81"/>
      <c r="R39" s="81"/>
      <c r="S39" s="81"/>
      <c r="T39" s="539"/>
      <c r="U39" s="81">
        <f t="shared" si="0"/>
        <v>0</v>
      </c>
    </row>
    <row r="40" spans="1:21" s="7" customFormat="1" ht="15">
      <c r="A40" s="4"/>
      <c r="B40" s="4"/>
      <c r="C40" s="4"/>
      <c r="D40" s="4"/>
      <c r="E40" s="5" t="s">
        <v>20</v>
      </c>
      <c r="F40" s="9"/>
      <c r="K40" s="7" t="s">
        <v>673</v>
      </c>
      <c r="M40" s="81">
        <v>111671</v>
      </c>
      <c r="N40" s="81">
        <v>113036</v>
      </c>
      <c r="O40" s="81">
        <v>994</v>
      </c>
      <c r="P40" s="81">
        <v>0</v>
      </c>
      <c r="Q40" s="81">
        <v>114030</v>
      </c>
      <c r="R40" s="81">
        <v>0</v>
      </c>
      <c r="S40" s="81">
        <f>N40+O40</f>
        <v>114030</v>
      </c>
      <c r="T40" s="539" t="s">
        <v>470</v>
      </c>
      <c r="U40" s="81">
        <f t="shared" si="0"/>
        <v>114030</v>
      </c>
    </row>
    <row r="41" spans="1:21" s="7" customFormat="1" ht="15">
      <c r="A41" s="4"/>
      <c r="B41" s="4"/>
      <c r="C41" s="4"/>
      <c r="D41" s="4"/>
      <c r="E41" s="5" t="s">
        <v>28</v>
      </c>
      <c r="F41" s="9"/>
      <c r="K41" s="7" t="s">
        <v>674</v>
      </c>
      <c r="M41" s="81">
        <v>32314</v>
      </c>
      <c r="N41" s="81">
        <v>32683</v>
      </c>
      <c r="O41" s="81">
        <v>268</v>
      </c>
      <c r="P41" s="81">
        <v>0</v>
      </c>
      <c r="Q41" s="81">
        <v>32951</v>
      </c>
      <c r="R41" s="81">
        <v>0</v>
      </c>
      <c r="S41" s="81">
        <f>N41+O41</f>
        <v>32951</v>
      </c>
      <c r="T41" s="539" t="s">
        <v>471</v>
      </c>
      <c r="U41" s="81">
        <f t="shared" si="0"/>
        <v>32951</v>
      </c>
    </row>
    <row r="42" spans="1:21" s="7" customFormat="1" ht="15">
      <c r="A42" s="4"/>
      <c r="B42" s="4"/>
      <c r="C42" s="4"/>
      <c r="D42" s="4"/>
      <c r="E42" s="5" t="s">
        <v>29</v>
      </c>
      <c r="F42" s="9"/>
      <c r="K42" s="7" t="s">
        <v>472</v>
      </c>
      <c r="M42" s="81"/>
      <c r="N42" s="81"/>
      <c r="O42" s="81"/>
      <c r="P42" s="81"/>
      <c r="Q42" s="81"/>
      <c r="R42" s="81"/>
      <c r="S42" s="81"/>
      <c r="T42" s="539" t="s">
        <v>467</v>
      </c>
      <c r="U42" s="81">
        <f t="shared" si="0"/>
        <v>0</v>
      </c>
    </row>
    <row r="43" spans="1:21" s="7" customFormat="1" ht="15">
      <c r="A43" s="4"/>
      <c r="B43" s="4"/>
      <c r="C43" s="4"/>
      <c r="D43" s="4"/>
      <c r="E43" s="5"/>
      <c r="F43" s="6" t="s">
        <v>47</v>
      </c>
      <c r="L43" s="7" t="s">
        <v>7</v>
      </c>
      <c r="M43" s="81">
        <v>19725</v>
      </c>
      <c r="N43" s="81">
        <v>19725</v>
      </c>
      <c r="O43" s="81">
        <v>114</v>
      </c>
      <c r="P43" s="81">
        <v>0</v>
      </c>
      <c r="Q43" s="81">
        <v>19839</v>
      </c>
      <c r="R43" s="81">
        <v>0</v>
      </c>
      <c r="S43" s="81">
        <f>N43+O43</f>
        <v>19839</v>
      </c>
      <c r="T43" s="539" t="s">
        <v>467</v>
      </c>
      <c r="U43" s="81">
        <f t="shared" si="0"/>
        <v>19839</v>
      </c>
    </row>
    <row r="44" spans="1:21" s="7" customFormat="1" ht="15">
      <c r="A44" s="11"/>
      <c r="B44" s="11"/>
      <c r="C44" s="11"/>
      <c r="D44" s="11"/>
      <c r="E44" s="12" t="s">
        <v>29</v>
      </c>
      <c r="F44" s="314"/>
      <c r="G44" s="13"/>
      <c r="H44" s="13"/>
      <c r="I44" s="13"/>
      <c r="J44" s="13"/>
      <c r="K44" s="13" t="s">
        <v>813</v>
      </c>
      <c r="L44" s="13"/>
      <c r="M44" s="315">
        <f aca="true" t="shared" si="8" ref="M44:S44">SUM(M43)</f>
        <v>19725</v>
      </c>
      <c r="N44" s="315">
        <f t="shared" si="8"/>
        <v>19725</v>
      </c>
      <c r="O44" s="315">
        <f t="shared" si="8"/>
        <v>114</v>
      </c>
      <c r="P44" s="315">
        <f t="shared" si="8"/>
        <v>0</v>
      </c>
      <c r="Q44" s="315">
        <f t="shared" si="8"/>
        <v>19839</v>
      </c>
      <c r="R44" s="315">
        <f t="shared" si="8"/>
        <v>0</v>
      </c>
      <c r="S44" s="315">
        <f t="shared" si="8"/>
        <v>19839</v>
      </c>
      <c r="T44" s="540" t="s">
        <v>467</v>
      </c>
      <c r="U44" s="81">
        <f t="shared" si="0"/>
        <v>19839</v>
      </c>
    </row>
    <row r="45" spans="1:21" s="7" customFormat="1" ht="15">
      <c r="A45" s="4"/>
      <c r="B45" s="4"/>
      <c r="C45" s="4"/>
      <c r="D45" s="4"/>
      <c r="E45" s="5" t="s">
        <v>31</v>
      </c>
      <c r="F45" s="9"/>
      <c r="K45" s="7" t="s">
        <v>802</v>
      </c>
      <c r="M45" s="81"/>
      <c r="N45" s="81"/>
      <c r="O45" s="81"/>
      <c r="P45" s="81"/>
      <c r="Q45" s="81"/>
      <c r="R45" s="81"/>
      <c r="S45" s="81"/>
      <c r="T45" s="539" t="s">
        <v>803</v>
      </c>
      <c r="U45" s="81">
        <f t="shared" si="0"/>
        <v>0</v>
      </c>
    </row>
    <row r="46" spans="1:21" s="7" customFormat="1" ht="15">
      <c r="A46" s="4"/>
      <c r="B46" s="4"/>
      <c r="C46" s="4"/>
      <c r="D46" s="4"/>
      <c r="E46" s="10"/>
      <c r="F46" s="104" t="s">
        <v>53</v>
      </c>
      <c r="L46" s="7" t="s">
        <v>4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f>N46+O46</f>
        <v>0</v>
      </c>
      <c r="T46" s="539" t="s">
        <v>5</v>
      </c>
      <c r="U46" s="81">
        <f aca="true" t="shared" si="9" ref="U46:U77">SUM(P46:R46)</f>
        <v>0</v>
      </c>
    </row>
    <row r="47" spans="1:21" s="7" customFormat="1" ht="15">
      <c r="A47" s="11"/>
      <c r="B47" s="11"/>
      <c r="C47" s="11"/>
      <c r="D47" s="11"/>
      <c r="E47" s="12" t="s">
        <v>31</v>
      </c>
      <c r="F47" s="314"/>
      <c r="G47" s="13"/>
      <c r="H47" s="13"/>
      <c r="I47" s="13"/>
      <c r="J47" s="13"/>
      <c r="K47" s="13" t="s">
        <v>85</v>
      </c>
      <c r="L47" s="13"/>
      <c r="M47" s="315">
        <f aca="true" t="shared" si="10" ref="M47:S47">SUM(M46)</f>
        <v>0</v>
      </c>
      <c r="N47" s="315">
        <f t="shared" si="10"/>
        <v>0</v>
      </c>
      <c r="O47" s="315">
        <f t="shared" si="10"/>
        <v>0</v>
      </c>
      <c r="P47" s="315">
        <f t="shared" si="10"/>
        <v>0</v>
      </c>
      <c r="Q47" s="315">
        <f t="shared" si="10"/>
        <v>0</v>
      </c>
      <c r="R47" s="315">
        <f t="shared" si="10"/>
        <v>0</v>
      </c>
      <c r="S47" s="315">
        <f t="shared" si="10"/>
        <v>0</v>
      </c>
      <c r="T47" s="540" t="s">
        <v>803</v>
      </c>
      <c r="U47" s="81">
        <f t="shared" si="9"/>
        <v>0</v>
      </c>
    </row>
    <row r="48" spans="1:21" s="544" customFormat="1" ht="15.75">
      <c r="A48" s="85" t="s">
        <v>652</v>
      </c>
      <c r="B48" s="85"/>
      <c r="C48" s="85"/>
      <c r="D48" s="85"/>
      <c r="E48" s="316"/>
      <c r="F48" s="317"/>
      <c r="G48" s="86"/>
      <c r="H48" s="86" t="s">
        <v>660</v>
      </c>
      <c r="I48" s="86"/>
      <c r="J48" s="86"/>
      <c r="K48" s="86"/>
      <c r="L48" s="86"/>
      <c r="M48" s="87">
        <f aca="true" t="shared" si="11" ref="M48:S48">SUM(M40,M41,M44,M47)</f>
        <v>163710</v>
      </c>
      <c r="N48" s="87">
        <f t="shared" si="11"/>
        <v>165444</v>
      </c>
      <c r="O48" s="87">
        <f t="shared" si="11"/>
        <v>1376</v>
      </c>
      <c r="P48" s="87">
        <f t="shared" si="11"/>
        <v>0</v>
      </c>
      <c r="Q48" s="87">
        <f t="shared" si="11"/>
        <v>166820</v>
      </c>
      <c r="R48" s="87">
        <f t="shared" si="11"/>
        <v>0</v>
      </c>
      <c r="S48" s="87">
        <f t="shared" si="11"/>
        <v>166820</v>
      </c>
      <c r="T48" s="690"/>
      <c r="U48" s="81">
        <f t="shared" si="9"/>
        <v>166820</v>
      </c>
    </row>
    <row r="49" spans="1:21" s="7" customFormat="1" ht="15">
      <c r="A49" s="4" t="s">
        <v>661</v>
      </c>
      <c r="B49" s="4"/>
      <c r="C49" s="4"/>
      <c r="D49" s="4"/>
      <c r="E49" s="10"/>
      <c r="F49" s="9"/>
      <c r="G49" s="16" t="s">
        <v>662</v>
      </c>
      <c r="M49" s="81"/>
      <c r="N49" s="81"/>
      <c r="O49" s="81"/>
      <c r="P49" s="81"/>
      <c r="Q49" s="81"/>
      <c r="R49" s="81"/>
      <c r="S49" s="81"/>
      <c r="T49" s="539"/>
      <c r="U49" s="81">
        <f t="shared" si="9"/>
        <v>0</v>
      </c>
    </row>
    <row r="50" spans="1:21" s="7" customFormat="1" ht="15">
      <c r="A50" s="4"/>
      <c r="B50" s="4"/>
      <c r="C50" s="4"/>
      <c r="D50" s="4" t="s">
        <v>624</v>
      </c>
      <c r="E50" s="10"/>
      <c r="F50" s="9"/>
      <c r="J50" s="7" t="s">
        <v>468</v>
      </c>
      <c r="M50" s="81"/>
      <c r="N50" s="81"/>
      <c r="O50" s="81"/>
      <c r="P50" s="81"/>
      <c r="Q50" s="81"/>
      <c r="R50" s="81"/>
      <c r="S50" s="81"/>
      <c r="T50" s="539"/>
      <c r="U50" s="81">
        <f t="shared" si="9"/>
        <v>0</v>
      </c>
    </row>
    <row r="51" spans="1:21" s="7" customFormat="1" ht="15">
      <c r="A51" s="4"/>
      <c r="B51" s="4"/>
      <c r="C51" s="4"/>
      <c r="D51" s="4"/>
      <c r="E51" s="5" t="s">
        <v>20</v>
      </c>
      <c r="F51" s="9"/>
      <c r="K51" s="7" t="s">
        <v>673</v>
      </c>
      <c r="M51" s="81">
        <v>46652</v>
      </c>
      <c r="N51" s="81">
        <v>46829</v>
      </c>
      <c r="O51" s="81">
        <v>1516</v>
      </c>
      <c r="P51" s="81">
        <v>0</v>
      </c>
      <c r="Q51" s="81">
        <v>17049</v>
      </c>
      <c r="R51" s="81">
        <v>31296</v>
      </c>
      <c r="S51" s="81">
        <f>N51+O51</f>
        <v>48345</v>
      </c>
      <c r="T51" s="539" t="s">
        <v>470</v>
      </c>
      <c r="U51" s="81">
        <f t="shared" si="9"/>
        <v>48345</v>
      </c>
    </row>
    <row r="52" spans="1:21" s="7" customFormat="1" ht="15">
      <c r="A52" s="4"/>
      <c r="B52" s="4"/>
      <c r="C52" s="4"/>
      <c r="D52" s="4"/>
      <c r="E52" s="5" t="s">
        <v>28</v>
      </c>
      <c r="F52" s="9"/>
      <c r="K52" s="7" t="s">
        <v>674</v>
      </c>
      <c r="M52" s="81">
        <v>12192</v>
      </c>
      <c r="N52" s="81">
        <v>12240</v>
      </c>
      <c r="O52" s="81">
        <v>257</v>
      </c>
      <c r="P52" s="81">
        <v>0</v>
      </c>
      <c r="Q52" s="81">
        <v>4576</v>
      </c>
      <c r="R52" s="81">
        <v>7921</v>
      </c>
      <c r="S52" s="81">
        <f>N52+O52</f>
        <v>12497</v>
      </c>
      <c r="T52" s="539" t="s">
        <v>471</v>
      </c>
      <c r="U52" s="81">
        <f t="shared" si="9"/>
        <v>12497</v>
      </c>
    </row>
    <row r="53" spans="1:21" s="7" customFormat="1" ht="15">
      <c r="A53" s="4"/>
      <c r="B53" s="4"/>
      <c r="C53" s="4"/>
      <c r="D53" s="4"/>
      <c r="E53" s="5" t="s">
        <v>29</v>
      </c>
      <c r="F53" s="9"/>
      <c r="K53" s="7" t="s">
        <v>472</v>
      </c>
      <c r="M53" s="81"/>
      <c r="N53" s="81"/>
      <c r="O53" s="81"/>
      <c r="P53" s="81"/>
      <c r="Q53" s="81"/>
      <c r="R53" s="81"/>
      <c r="S53" s="81"/>
      <c r="T53" s="539" t="s">
        <v>467</v>
      </c>
      <c r="U53" s="81">
        <f t="shared" si="9"/>
        <v>0</v>
      </c>
    </row>
    <row r="54" spans="1:21" s="7" customFormat="1" ht="15">
      <c r="A54" s="4"/>
      <c r="B54" s="4"/>
      <c r="C54" s="4"/>
      <c r="D54" s="4"/>
      <c r="E54" s="10"/>
      <c r="F54" s="6" t="s">
        <v>47</v>
      </c>
      <c r="L54" s="7" t="s">
        <v>7</v>
      </c>
      <c r="M54" s="81">
        <v>23076</v>
      </c>
      <c r="N54" s="81">
        <v>23076</v>
      </c>
      <c r="O54" s="81">
        <v>654</v>
      </c>
      <c r="P54" s="81">
        <v>0</v>
      </c>
      <c r="Q54" s="81">
        <v>10294</v>
      </c>
      <c r="R54" s="81">
        <v>13436</v>
      </c>
      <c r="S54" s="81">
        <f>N54+O54</f>
        <v>23730</v>
      </c>
      <c r="T54" s="539" t="s">
        <v>467</v>
      </c>
      <c r="U54" s="81">
        <f t="shared" si="9"/>
        <v>23730</v>
      </c>
    </row>
    <row r="55" spans="1:21" s="7" customFormat="1" ht="15">
      <c r="A55" s="11"/>
      <c r="B55" s="11"/>
      <c r="C55" s="11"/>
      <c r="D55" s="11"/>
      <c r="E55" s="12" t="s">
        <v>29</v>
      </c>
      <c r="F55" s="314"/>
      <c r="G55" s="13"/>
      <c r="H55" s="13"/>
      <c r="I55" s="13"/>
      <c r="J55" s="13"/>
      <c r="K55" s="13" t="s">
        <v>813</v>
      </c>
      <c r="L55" s="13"/>
      <c r="M55" s="315">
        <f aca="true" t="shared" si="12" ref="M55:S55">SUM(M54)</f>
        <v>23076</v>
      </c>
      <c r="N55" s="315">
        <f t="shared" si="12"/>
        <v>23076</v>
      </c>
      <c r="O55" s="315">
        <f t="shared" si="12"/>
        <v>654</v>
      </c>
      <c r="P55" s="315">
        <f t="shared" si="12"/>
        <v>0</v>
      </c>
      <c r="Q55" s="315">
        <f t="shared" si="12"/>
        <v>10294</v>
      </c>
      <c r="R55" s="315">
        <f t="shared" si="12"/>
        <v>13436</v>
      </c>
      <c r="S55" s="315">
        <f t="shared" si="12"/>
        <v>23730</v>
      </c>
      <c r="T55" s="540" t="s">
        <v>467</v>
      </c>
      <c r="U55" s="81">
        <f t="shared" si="9"/>
        <v>23730</v>
      </c>
    </row>
    <row r="56" spans="1:21" s="544" customFormat="1" ht="15.75">
      <c r="A56" s="85" t="s">
        <v>661</v>
      </c>
      <c r="B56" s="85"/>
      <c r="C56" s="85"/>
      <c r="D56" s="85"/>
      <c r="E56" s="316"/>
      <c r="F56" s="317"/>
      <c r="G56" s="86"/>
      <c r="H56" s="86" t="s">
        <v>671</v>
      </c>
      <c r="I56" s="86"/>
      <c r="J56" s="86"/>
      <c r="K56" s="86"/>
      <c r="L56" s="86"/>
      <c r="M56" s="87">
        <f aca="true" t="shared" si="13" ref="M56:S56">SUM(M51,M52,M55)</f>
        <v>81920</v>
      </c>
      <c r="N56" s="87">
        <f t="shared" si="13"/>
        <v>82145</v>
      </c>
      <c r="O56" s="87">
        <f t="shared" si="13"/>
        <v>2427</v>
      </c>
      <c r="P56" s="87">
        <f t="shared" si="13"/>
        <v>0</v>
      </c>
      <c r="Q56" s="87">
        <f t="shared" si="13"/>
        <v>31919</v>
      </c>
      <c r="R56" s="87">
        <f t="shared" si="13"/>
        <v>52653</v>
      </c>
      <c r="S56" s="87">
        <f t="shared" si="13"/>
        <v>84572</v>
      </c>
      <c r="T56" s="690"/>
      <c r="U56" s="81">
        <f t="shared" si="9"/>
        <v>84572</v>
      </c>
    </row>
    <row r="57" spans="1:21" s="7" customFormat="1" ht="15">
      <c r="A57" s="4" t="s">
        <v>527</v>
      </c>
      <c r="B57" s="4"/>
      <c r="C57" s="4"/>
      <c r="D57" s="4"/>
      <c r="E57" s="10"/>
      <c r="F57" s="9"/>
      <c r="G57" s="16" t="s">
        <v>519</v>
      </c>
      <c r="M57" s="81"/>
      <c r="N57" s="81"/>
      <c r="O57" s="81"/>
      <c r="P57" s="81"/>
      <c r="Q57" s="81"/>
      <c r="R57" s="81"/>
      <c r="S57" s="81"/>
      <c r="T57" s="539"/>
      <c r="U57" s="81">
        <f t="shared" si="9"/>
        <v>0</v>
      </c>
    </row>
    <row r="58" spans="1:21" s="7" customFormat="1" ht="15">
      <c r="A58" s="4"/>
      <c r="B58" s="4"/>
      <c r="C58" s="4"/>
      <c r="D58" s="4" t="s">
        <v>624</v>
      </c>
      <c r="E58" s="10"/>
      <c r="F58" s="9"/>
      <c r="J58" s="7" t="s">
        <v>468</v>
      </c>
      <c r="M58" s="81"/>
      <c r="N58" s="81"/>
      <c r="O58" s="81"/>
      <c r="P58" s="81"/>
      <c r="Q58" s="81"/>
      <c r="R58" s="81"/>
      <c r="S58" s="81"/>
      <c r="T58" s="539"/>
      <c r="U58" s="81">
        <f t="shared" si="9"/>
        <v>0</v>
      </c>
    </row>
    <row r="59" spans="1:21" s="7" customFormat="1" ht="15">
      <c r="A59" s="4"/>
      <c r="B59" s="4"/>
      <c r="C59" s="4"/>
      <c r="D59" s="4"/>
      <c r="E59" s="5" t="s">
        <v>20</v>
      </c>
      <c r="F59" s="9"/>
      <c r="K59" s="7" t="s">
        <v>673</v>
      </c>
      <c r="M59" s="81">
        <v>22548</v>
      </c>
      <c r="N59" s="81">
        <v>23115</v>
      </c>
      <c r="O59" s="81">
        <v>1746</v>
      </c>
      <c r="P59" s="81">
        <v>0</v>
      </c>
      <c r="Q59" s="81">
        <v>24861</v>
      </c>
      <c r="R59" s="81">
        <v>0</v>
      </c>
      <c r="S59" s="81">
        <f>N59+O59</f>
        <v>24861</v>
      </c>
      <c r="T59" s="539" t="s">
        <v>470</v>
      </c>
      <c r="U59" s="81">
        <f t="shared" si="9"/>
        <v>24861</v>
      </c>
    </row>
    <row r="60" spans="1:21" s="7" customFormat="1" ht="15">
      <c r="A60" s="4"/>
      <c r="B60" s="4"/>
      <c r="C60" s="4"/>
      <c r="D60" s="4"/>
      <c r="E60" s="5" t="s">
        <v>28</v>
      </c>
      <c r="F60" s="9"/>
      <c r="K60" s="7" t="s">
        <v>674</v>
      </c>
      <c r="M60" s="81">
        <v>6033</v>
      </c>
      <c r="N60" s="81">
        <v>6186</v>
      </c>
      <c r="O60" s="81">
        <v>472</v>
      </c>
      <c r="P60" s="81">
        <v>0</v>
      </c>
      <c r="Q60" s="81">
        <v>6658</v>
      </c>
      <c r="R60" s="81">
        <v>0</v>
      </c>
      <c r="S60" s="81">
        <f>N60+O60</f>
        <v>6658</v>
      </c>
      <c r="T60" s="539" t="s">
        <v>471</v>
      </c>
      <c r="U60" s="81">
        <f t="shared" si="9"/>
        <v>6658</v>
      </c>
    </row>
    <row r="61" spans="1:21" s="7" customFormat="1" ht="15">
      <c r="A61" s="4"/>
      <c r="B61" s="4"/>
      <c r="C61" s="4"/>
      <c r="D61" s="4"/>
      <c r="E61" s="5" t="s">
        <v>29</v>
      </c>
      <c r="F61" s="9"/>
      <c r="K61" s="7" t="s">
        <v>472</v>
      </c>
      <c r="M61" s="81"/>
      <c r="N61" s="81"/>
      <c r="O61" s="81"/>
      <c r="P61" s="81"/>
      <c r="Q61" s="81"/>
      <c r="R61" s="81"/>
      <c r="S61" s="81"/>
      <c r="T61" s="539" t="s">
        <v>467</v>
      </c>
      <c r="U61" s="81">
        <f t="shared" si="9"/>
        <v>0</v>
      </c>
    </row>
    <row r="62" spans="1:21" s="7" customFormat="1" ht="15">
      <c r="A62" s="4"/>
      <c r="B62" s="4"/>
      <c r="C62" s="4"/>
      <c r="D62" s="4"/>
      <c r="E62" s="10"/>
      <c r="F62" s="6" t="s">
        <v>47</v>
      </c>
      <c r="L62" s="7" t="s">
        <v>7</v>
      </c>
      <c r="M62" s="81">
        <v>5291</v>
      </c>
      <c r="N62" s="81">
        <v>5291</v>
      </c>
      <c r="O62" s="81">
        <v>12</v>
      </c>
      <c r="P62" s="81">
        <v>0</v>
      </c>
      <c r="Q62" s="81">
        <v>5303</v>
      </c>
      <c r="R62" s="81">
        <v>0</v>
      </c>
      <c r="S62" s="81">
        <f>N62+O62</f>
        <v>5303</v>
      </c>
      <c r="T62" s="539" t="s">
        <v>467</v>
      </c>
      <c r="U62" s="81">
        <f t="shared" si="9"/>
        <v>5303</v>
      </c>
    </row>
    <row r="63" spans="1:21" s="7" customFormat="1" ht="15">
      <c r="A63" s="11"/>
      <c r="B63" s="11"/>
      <c r="C63" s="11"/>
      <c r="D63" s="11"/>
      <c r="E63" s="12" t="s">
        <v>29</v>
      </c>
      <c r="F63" s="314"/>
      <c r="G63" s="13"/>
      <c r="H63" s="13"/>
      <c r="I63" s="13"/>
      <c r="J63" s="13"/>
      <c r="K63" s="13" t="s">
        <v>813</v>
      </c>
      <c r="L63" s="13"/>
      <c r="M63" s="315">
        <f aca="true" t="shared" si="14" ref="M63:S63">SUM(M62)</f>
        <v>5291</v>
      </c>
      <c r="N63" s="315">
        <f t="shared" si="14"/>
        <v>5291</v>
      </c>
      <c r="O63" s="315">
        <f t="shared" si="14"/>
        <v>12</v>
      </c>
      <c r="P63" s="315">
        <f t="shared" si="14"/>
        <v>0</v>
      </c>
      <c r="Q63" s="315">
        <f t="shared" si="14"/>
        <v>5303</v>
      </c>
      <c r="R63" s="315">
        <f t="shared" si="14"/>
        <v>0</v>
      </c>
      <c r="S63" s="315">
        <f t="shared" si="14"/>
        <v>5303</v>
      </c>
      <c r="T63" s="540" t="s">
        <v>467</v>
      </c>
      <c r="U63" s="81">
        <f t="shared" si="9"/>
        <v>5303</v>
      </c>
    </row>
    <row r="64" spans="1:21" s="544" customFormat="1" ht="15.75">
      <c r="A64" s="85" t="s">
        <v>527</v>
      </c>
      <c r="B64" s="85"/>
      <c r="C64" s="85"/>
      <c r="D64" s="85"/>
      <c r="E64" s="316"/>
      <c r="F64" s="317"/>
      <c r="G64" s="86"/>
      <c r="H64" s="86" t="s">
        <v>133</v>
      </c>
      <c r="I64" s="86"/>
      <c r="J64" s="86"/>
      <c r="K64" s="86"/>
      <c r="L64" s="86"/>
      <c r="M64" s="87">
        <f aca="true" t="shared" si="15" ref="M64:S64">SUM(M59,M60,M63)</f>
        <v>33872</v>
      </c>
      <c r="N64" s="87">
        <f t="shared" si="15"/>
        <v>34592</v>
      </c>
      <c r="O64" s="87">
        <f t="shared" si="15"/>
        <v>2230</v>
      </c>
      <c r="P64" s="87">
        <f t="shared" si="15"/>
        <v>0</v>
      </c>
      <c r="Q64" s="87">
        <f t="shared" si="15"/>
        <v>36822</v>
      </c>
      <c r="R64" s="87">
        <f t="shared" si="15"/>
        <v>0</v>
      </c>
      <c r="S64" s="87">
        <f t="shared" si="15"/>
        <v>36822</v>
      </c>
      <c r="T64" s="690"/>
      <c r="U64" s="81">
        <f t="shared" si="9"/>
        <v>36822</v>
      </c>
    </row>
    <row r="65" spans="1:21" s="7" customFormat="1" ht="15">
      <c r="A65" s="4"/>
      <c r="B65" s="4"/>
      <c r="C65" s="4"/>
      <c r="D65" s="4"/>
      <c r="E65" s="10"/>
      <c r="F65" s="9"/>
      <c r="L65" s="318"/>
      <c r="M65" s="81"/>
      <c r="N65" s="81"/>
      <c r="O65" s="81"/>
      <c r="P65" s="743"/>
      <c r="Q65" s="743"/>
      <c r="R65" s="743"/>
      <c r="S65" s="743"/>
      <c r="T65" s="744"/>
      <c r="U65" s="81">
        <f t="shared" si="9"/>
        <v>0</v>
      </c>
    </row>
    <row r="66" spans="1:21" s="7" customFormat="1" ht="15">
      <c r="A66" s="319"/>
      <c r="B66" s="319"/>
      <c r="C66" s="319"/>
      <c r="D66" s="319" t="s">
        <v>624</v>
      </c>
      <c r="E66" s="320"/>
      <c r="F66" s="321"/>
      <c r="G66" s="322"/>
      <c r="H66" s="322"/>
      <c r="I66" s="322"/>
      <c r="J66" s="322" t="s">
        <v>678</v>
      </c>
      <c r="K66" s="322"/>
      <c r="L66" s="322"/>
      <c r="M66" s="323"/>
      <c r="N66" s="323"/>
      <c r="O66" s="323"/>
      <c r="P66" s="323"/>
      <c r="Q66" s="323"/>
      <c r="R66" s="323"/>
      <c r="S66" s="323"/>
      <c r="T66" s="744"/>
      <c r="U66" s="81">
        <f t="shared" si="9"/>
        <v>0</v>
      </c>
    </row>
    <row r="67" spans="1:21" s="7" customFormat="1" ht="15">
      <c r="A67" s="4"/>
      <c r="B67" s="4"/>
      <c r="C67" s="4"/>
      <c r="D67" s="4"/>
      <c r="E67" s="5" t="s">
        <v>20</v>
      </c>
      <c r="F67" s="9"/>
      <c r="K67" s="7" t="s">
        <v>673</v>
      </c>
      <c r="M67" s="81">
        <f aca="true" t="shared" si="16" ref="M67:R68">SUM(M10+M40+M51+M28+M59)</f>
        <v>564993</v>
      </c>
      <c r="N67" s="81">
        <f t="shared" si="16"/>
        <v>567411</v>
      </c>
      <c r="O67" s="81">
        <f t="shared" si="16"/>
        <v>168005</v>
      </c>
      <c r="P67" s="81">
        <f t="shared" si="16"/>
        <v>60966</v>
      </c>
      <c r="Q67" s="81">
        <f t="shared" si="16"/>
        <v>616278</v>
      </c>
      <c r="R67" s="81">
        <f t="shared" si="16"/>
        <v>58172</v>
      </c>
      <c r="S67" s="81">
        <f>N67+O67</f>
        <v>735416</v>
      </c>
      <c r="T67" s="539" t="s">
        <v>470</v>
      </c>
      <c r="U67" s="81">
        <f t="shared" si="9"/>
        <v>735416</v>
      </c>
    </row>
    <row r="68" spans="1:21" s="7" customFormat="1" ht="15">
      <c r="A68" s="4"/>
      <c r="B68" s="4"/>
      <c r="C68" s="4"/>
      <c r="D68" s="4"/>
      <c r="E68" s="5" t="s">
        <v>28</v>
      </c>
      <c r="F68" s="9"/>
      <c r="K68" s="7" t="s">
        <v>674</v>
      </c>
      <c r="M68" s="81">
        <f t="shared" si="16"/>
        <v>147147</v>
      </c>
      <c r="N68" s="81">
        <f t="shared" si="16"/>
        <v>147800</v>
      </c>
      <c r="O68" s="81">
        <f t="shared" si="16"/>
        <v>23498</v>
      </c>
      <c r="P68" s="81">
        <f t="shared" si="16"/>
        <v>16240</v>
      </c>
      <c r="Q68" s="81">
        <f t="shared" si="16"/>
        <v>139880</v>
      </c>
      <c r="R68" s="81">
        <f t="shared" si="16"/>
        <v>15178</v>
      </c>
      <c r="S68" s="81">
        <f>N68+O68</f>
        <v>171298</v>
      </c>
      <c r="T68" s="539" t="s">
        <v>471</v>
      </c>
      <c r="U68" s="81">
        <f t="shared" si="9"/>
        <v>171298</v>
      </c>
    </row>
    <row r="69" spans="1:21" s="7" customFormat="1" ht="15">
      <c r="A69" s="4"/>
      <c r="B69" s="4"/>
      <c r="C69" s="4"/>
      <c r="D69" s="4"/>
      <c r="E69" s="5" t="s">
        <v>29</v>
      </c>
      <c r="F69" s="9"/>
      <c r="K69" s="7" t="s">
        <v>472</v>
      </c>
      <c r="M69" s="81"/>
      <c r="N69" s="81"/>
      <c r="O69" s="81"/>
      <c r="P69" s="81"/>
      <c r="Q69" s="81"/>
      <c r="R69" s="81"/>
      <c r="S69" s="81"/>
      <c r="T69" s="539" t="s">
        <v>467</v>
      </c>
      <c r="U69" s="81">
        <f t="shared" si="9"/>
        <v>0</v>
      </c>
    </row>
    <row r="70" spans="1:21" s="7" customFormat="1" ht="15">
      <c r="A70" s="4"/>
      <c r="B70" s="4"/>
      <c r="C70" s="4"/>
      <c r="D70" s="4"/>
      <c r="E70" s="5"/>
      <c r="F70" s="6" t="s">
        <v>46</v>
      </c>
      <c r="L70" s="7" t="s">
        <v>6</v>
      </c>
      <c r="M70" s="81">
        <f aca="true" t="shared" si="17" ref="M70:R70">SUM(M13)</f>
        <v>5000</v>
      </c>
      <c r="N70" s="81">
        <f t="shared" si="17"/>
        <v>5000</v>
      </c>
      <c r="O70" s="81">
        <f t="shared" si="17"/>
        <v>0</v>
      </c>
      <c r="P70" s="81">
        <f t="shared" si="17"/>
        <v>0</v>
      </c>
      <c r="Q70" s="81">
        <f t="shared" si="17"/>
        <v>0</v>
      </c>
      <c r="R70" s="81">
        <f t="shared" si="17"/>
        <v>5000</v>
      </c>
      <c r="S70" s="81">
        <f>N70+O70</f>
        <v>5000</v>
      </c>
      <c r="T70" s="539" t="s">
        <v>577</v>
      </c>
      <c r="U70" s="81">
        <f t="shared" si="9"/>
        <v>5000</v>
      </c>
    </row>
    <row r="71" spans="1:21" s="7" customFormat="1" ht="15">
      <c r="A71" s="4"/>
      <c r="B71" s="4"/>
      <c r="C71" s="4"/>
      <c r="D71" s="4"/>
      <c r="E71" s="5"/>
      <c r="F71" s="6" t="s">
        <v>47</v>
      </c>
      <c r="L71" s="7" t="s">
        <v>7</v>
      </c>
      <c r="M71" s="81">
        <f aca="true" t="shared" si="18" ref="M71:R71">SUM(M14,M43,M31,M54+M62)</f>
        <v>462721</v>
      </c>
      <c r="N71" s="81">
        <f t="shared" si="18"/>
        <v>462721</v>
      </c>
      <c r="O71" s="81">
        <f t="shared" si="18"/>
        <v>76506</v>
      </c>
      <c r="P71" s="81">
        <f t="shared" si="18"/>
        <v>0</v>
      </c>
      <c r="Q71" s="81">
        <f t="shared" si="18"/>
        <v>436460</v>
      </c>
      <c r="R71" s="81">
        <f t="shared" si="18"/>
        <v>102767</v>
      </c>
      <c r="S71" s="81">
        <f>N71+O71</f>
        <v>539227</v>
      </c>
      <c r="T71" s="539" t="s">
        <v>467</v>
      </c>
      <c r="U71" s="81">
        <f t="shared" si="9"/>
        <v>539227</v>
      </c>
    </row>
    <row r="72" spans="1:21" s="7" customFormat="1" ht="15">
      <c r="A72" s="11"/>
      <c r="B72" s="11"/>
      <c r="C72" s="11"/>
      <c r="D72" s="11"/>
      <c r="E72" s="12" t="s">
        <v>29</v>
      </c>
      <c r="F72" s="314"/>
      <c r="G72" s="13"/>
      <c r="H72" s="13"/>
      <c r="I72" s="13"/>
      <c r="J72" s="13"/>
      <c r="K72" s="13" t="s">
        <v>813</v>
      </c>
      <c r="L72" s="13"/>
      <c r="M72" s="315">
        <f aca="true" t="shared" si="19" ref="M72:S72">SUM(M70:M71)</f>
        <v>467721</v>
      </c>
      <c r="N72" s="315">
        <f t="shared" si="19"/>
        <v>467721</v>
      </c>
      <c r="O72" s="315">
        <f t="shared" si="19"/>
        <v>76506</v>
      </c>
      <c r="P72" s="315">
        <f t="shared" si="19"/>
        <v>0</v>
      </c>
      <c r="Q72" s="315">
        <f t="shared" si="19"/>
        <v>436460</v>
      </c>
      <c r="R72" s="315">
        <f t="shared" si="19"/>
        <v>107767</v>
      </c>
      <c r="S72" s="315">
        <f t="shared" si="19"/>
        <v>544227</v>
      </c>
      <c r="T72" s="540" t="s">
        <v>467</v>
      </c>
      <c r="U72" s="81">
        <f t="shared" si="9"/>
        <v>544227</v>
      </c>
    </row>
    <row r="73" spans="1:21" s="7" customFormat="1" ht="15">
      <c r="A73" s="4"/>
      <c r="B73" s="4"/>
      <c r="C73" s="4"/>
      <c r="D73" s="4"/>
      <c r="E73" s="5" t="s">
        <v>30</v>
      </c>
      <c r="F73" s="9"/>
      <c r="K73" s="7" t="s">
        <v>720</v>
      </c>
      <c r="M73" s="81">
        <f aca="true" t="shared" si="20" ref="M73:R73">SUM(M16+M33)</f>
        <v>42680</v>
      </c>
      <c r="N73" s="81">
        <f t="shared" si="20"/>
        <v>42649</v>
      </c>
      <c r="O73" s="81">
        <f t="shared" si="20"/>
        <v>93</v>
      </c>
      <c r="P73" s="81">
        <f t="shared" si="20"/>
        <v>0</v>
      </c>
      <c r="Q73" s="81">
        <f t="shared" si="20"/>
        <v>42742</v>
      </c>
      <c r="R73" s="81">
        <f t="shared" si="20"/>
        <v>0</v>
      </c>
      <c r="S73" s="81">
        <f>N73+O73</f>
        <v>42742</v>
      </c>
      <c r="T73" s="539" t="s">
        <v>469</v>
      </c>
      <c r="U73" s="81">
        <f t="shared" si="9"/>
        <v>42742</v>
      </c>
    </row>
    <row r="74" spans="1:21" s="7" customFormat="1" ht="15">
      <c r="A74" s="4"/>
      <c r="B74" s="4"/>
      <c r="C74" s="4"/>
      <c r="D74" s="4"/>
      <c r="E74" s="5" t="s">
        <v>31</v>
      </c>
      <c r="F74" s="9"/>
      <c r="K74" s="7" t="s">
        <v>802</v>
      </c>
      <c r="M74" s="81"/>
      <c r="N74" s="81"/>
      <c r="O74" s="81"/>
      <c r="P74" s="81"/>
      <c r="Q74" s="81"/>
      <c r="R74" s="81"/>
      <c r="S74" s="81"/>
      <c r="T74" s="539" t="s">
        <v>803</v>
      </c>
      <c r="U74" s="81">
        <f t="shared" si="9"/>
        <v>0</v>
      </c>
    </row>
    <row r="75" spans="1:21" s="7" customFormat="1" ht="15">
      <c r="A75" s="4"/>
      <c r="B75" s="4"/>
      <c r="C75" s="4"/>
      <c r="D75" s="4"/>
      <c r="E75" s="10"/>
      <c r="F75" s="104" t="s">
        <v>53</v>
      </c>
      <c r="L75" s="7" t="s">
        <v>4</v>
      </c>
      <c r="M75" s="81">
        <f>SUM(M46,M18)</f>
        <v>0</v>
      </c>
      <c r="N75" s="81">
        <f aca="true" t="shared" si="21" ref="N75:S75">SUM(N46,N18)</f>
        <v>0</v>
      </c>
      <c r="O75" s="81">
        <f t="shared" si="21"/>
        <v>4294</v>
      </c>
      <c r="P75" s="81">
        <f t="shared" si="21"/>
        <v>0</v>
      </c>
      <c r="Q75" s="81">
        <f t="shared" si="21"/>
        <v>4294</v>
      </c>
      <c r="R75" s="81">
        <f t="shared" si="21"/>
        <v>0</v>
      </c>
      <c r="S75" s="81">
        <f t="shared" si="21"/>
        <v>4294</v>
      </c>
      <c r="T75" s="539" t="s">
        <v>5</v>
      </c>
      <c r="U75" s="81">
        <f t="shared" si="9"/>
        <v>4294</v>
      </c>
    </row>
    <row r="76" spans="1:21" s="7" customFormat="1" ht="15">
      <c r="A76" s="4"/>
      <c r="B76" s="4"/>
      <c r="C76" s="4"/>
      <c r="D76" s="4"/>
      <c r="E76" s="10"/>
      <c r="F76" s="104" t="s">
        <v>48</v>
      </c>
      <c r="L76" s="7" t="s">
        <v>554</v>
      </c>
      <c r="M76" s="81">
        <f aca="true" t="shared" si="22" ref="M76:R76">M19</f>
        <v>0</v>
      </c>
      <c r="N76" s="81">
        <f t="shared" si="22"/>
        <v>0</v>
      </c>
      <c r="O76" s="81">
        <f t="shared" si="22"/>
        <v>0</v>
      </c>
      <c r="P76" s="81">
        <f t="shared" si="22"/>
        <v>0</v>
      </c>
      <c r="Q76" s="81">
        <f t="shared" si="22"/>
        <v>0</v>
      </c>
      <c r="R76" s="81">
        <f t="shared" si="22"/>
        <v>0</v>
      </c>
      <c r="S76" s="81">
        <f>N76+O76</f>
        <v>0</v>
      </c>
      <c r="T76" s="539" t="s">
        <v>552</v>
      </c>
      <c r="U76" s="81">
        <f t="shared" si="9"/>
        <v>0</v>
      </c>
    </row>
    <row r="77" spans="1:21" s="7" customFormat="1" ht="15">
      <c r="A77" s="4"/>
      <c r="B77" s="4"/>
      <c r="C77" s="4"/>
      <c r="D77" s="4"/>
      <c r="E77" s="10"/>
      <c r="F77" s="104" t="s">
        <v>51</v>
      </c>
      <c r="L77" s="7" t="s">
        <v>90</v>
      </c>
      <c r="M77" s="81">
        <f>SUM(M20+M47)</f>
        <v>228183</v>
      </c>
      <c r="N77" s="81">
        <f aca="true" t="shared" si="23" ref="N77:S77">SUM(N20+N36)</f>
        <v>235093</v>
      </c>
      <c r="O77" s="81">
        <f t="shared" si="23"/>
        <v>20333</v>
      </c>
      <c r="P77" s="81">
        <f t="shared" si="23"/>
        <v>0</v>
      </c>
      <c r="Q77" s="81">
        <f t="shared" si="23"/>
        <v>250852</v>
      </c>
      <c r="R77" s="81">
        <f t="shared" si="23"/>
        <v>4574</v>
      </c>
      <c r="S77" s="81">
        <f t="shared" si="23"/>
        <v>255426</v>
      </c>
      <c r="T77" s="539" t="s">
        <v>571</v>
      </c>
      <c r="U77" s="81">
        <f t="shared" si="9"/>
        <v>255426</v>
      </c>
    </row>
    <row r="78" spans="1:21" s="7" customFormat="1" ht="15">
      <c r="A78" s="4"/>
      <c r="B78" s="4"/>
      <c r="C78" s="4"/>
      <c r="D78" s="4"/>
      <c r="E78" s="10"/>
      <c r="F78" s="104" t="s">
        <v>52</v>
      </c>
      <c r="L78" s="7" t="s">
        <v>449</v>
      </c>
      <c r="M78" s="81">
        <f aca="true" t="shared" si="24" ref="M78:R78">SUM(M21)</f>
        <v>1682</v>
      </c>
      <c r="N78" s="81">
        <f t="shared" si="24"/>
        <v>1682</v>
      </c>
      <c r="O78" s="81">
        <f t="shared" si="24"/>
        <v>22</v>
      </c>
      <c r="P78" s="81">
        <f t="shared" si="24"/>
        <v>0</v>
      </c>
      <c r="Q78" s="81">
        <f t="shared" si="24"/>
        <v>0</v>
      </c>
      <c r="R78" s="81">
        <f t="shared" si="24"/>
        <v>1704</v>
      </c>
      <c r="S78" s="81">
        <f>N78+O78</f>
        <v>1704</v>
      </c>
      <c r="T78" s="539" t="s">
        <v>101</v>
      </c>
      <c r="U78" s="81">
        <f aca="true" t="shared" si="25" ref="U78:U112">SUM(P78:R78)</f>
        <v>1704</v>
      </c>
    </row>
    <row r="79" spans="1:21" s="7" customFormat="1" ht="15">
      <c r="A79" s="4"/>
      <c r="B79" s="4"/>
      <c r="C79" s="4"/>
      <c r="D79" s="4"/>
      <c r="E79" s="10"/>
      <c r="F79" s="104" t="s">
        <v>100</v>
      </c>
      <c r="L79" s="7" t="s">
        <v>91</v>
      </c>
      <c r="M79" s="81">
        <f aca="true" t="shared" si="26" ref="M79:S79">M22</f>
        <v>291167</v>
      </c>
      <c r="N79" s="81">
        <f t="shared" si="26"/>
        <v>291167</v>
      </c>
      <c r="O79" s="81">
        <f t="shared" si="26"/>
        <v>42444</v>
      </c>
      <c r="P79" s="81">
        <f t="shared" si="26"/>
        <v>0</v>
      </c>
      <c r="Q79" s="81">
        <f t="shared" si="26"/>
        <v>137545</v>
      </c>
      <c r="R79" s="81">
        <f t="shared" si="26"/>
        <v>196066</v>
      </c>
      <c r="S79" s="81">
        <f t="shared" si="26"/>
        <v>333611</v>
      </c>
      <c r="T79" s="539" t="s">
        <v>676</v>
      </c>
      <c r="U79" s="81">
        <f t="shared" si="25"/>
        <v>333611</v>
      </c>
    </row>
    <row r="80" spans="1:21" s="7" customFormat="1" ht="15">
      <c r="A80" s="4"/>
      <c r="B80" s="4"/>
      <c r="C80" s="4"/>
      <c r="D80" s="4"/>
      <c r="E80" s="10"/>
      <c r="F80" s="104" t="s">
        <v>553</v>
      </c>
      <c r="L80" s="7" t="s">
        <v>675</v>
      </c>
      <c r="M80" s="81">
        <f aca="true" t="shared" si="27" ref="M80:R80">SUM(M23)</f>
        <v>7048</v>
      </c>
      <c r="N80" s="81">
        <f t="shared" si="27"/>
        <v>5937</v>
      </c>
      <c r="O80" s="81">
        <f t="shared" si="27"/>
        <v>61519</v>
      </c>
      <c r="P80" s="81">
        <f t="shared" si="27"/>
        <v>0</v>
      </c>
      <c r="Q80" s="81">
        <f t="shared" si="27"/>
        <v>67456</v>
      </c>
      <c r="R80" s="81">
        <f t="shared" si="27"/>
        <v>0</v>
      </c>
      <c r="S80" s="81">
        <f>N80+O80</f>
        <v>67456</v>
      </c>
      <c r="T80" s="539" t="s">
        <v>797</v>
      </c>
      <c r="U80" s="81">
        <f t="shared" si="25"/>
        <v>67456</v>
      </c>
    </row>
    <row r="81" spans="1:21" s="7" customFormat="1" ht="15">
      <c r="A81" s="11"/>
      <c r="B81" s="11"/>
      <c r="C81" s="11"/>
      <c r="D81" s="11"/>
      <c r="E81" s="12" t="s">
        <v>31</v>
      </c>
      <c r="F81" s="314"/>
      <c r="G81" s="13"/>
      <c r="H81" s="13"/>
      <c r="I81" s="13"/>
      <c r="J81" s="13"/>
      <c r="K81" s="13" t="s">
        <v>85</v>
      </c>
      <c r="L81" s="13"/>
      <c r="M81" s="315">
        <f aca="true" t="shared" si="28" ref="M81:S81">SUM(M75:M80)</f>
        <v>528080</v>
      </c>
      <c r="N81" s="315">
        <f t="shared" si="28"/>
        <v>533879</v>
      </c>
      <c r="O81" s="315">
        <f t="shared" si="28"/>
        <v>128612</v>
      </c>
      <c r="P81" s="315">
        <f t="shared" si="28"/>
        <v>0</v>
      </c>
      <c r="Q81" s="315">
        <f t="shared" si="28"/>
        <v>460147</v>
      </c>
      <c r="R81" s="315">
        <f t="shared" si="28"/>
        <v>202344</v>
      </c>
      <c r="S81" s="315">
        <f t="shared" si="28"/>
        <v>662491</v>
      </c>
      <c r="T81" s="540" t="s">
        <v>803</v>
      </c>
      <c r="U81" s="81">
        <f t="shared" si="25"/>
        <v>662491</v>
      </c>
    </row>
    <row r="82" spans="1:21" s="544" customFormat="1" ht="15.75">
      <c r="A82" s="85"/>
      <c r="B82" s="85"/>
      <c r="C82" s="85"/>
      <c r="D82" s="85" t="s">
        <v>624</v>
      </c>
      <c r="E82" s="85"/>
      <c r="F82" s="86"/>
      <c r="G82" s="86"/>
      <c r="H82" s="86"/>
      <c r="I82" s="86"/>
      <c r="J82" s="86" t="s">
        <v>679</v>
      </c>
      <c r="K82" s="86"/>
      <c r="L82" s="86"/>
      <c r="M82" s="87">
        <f aca="true" t="shared" si="29" ref="M82:S82">SUM(M67,M68,M72,M73,M81)</f>
        <v>1750621</v>
      </c>
      <c r="N82" s="87">
        <f t="shared" si="29"/>
        <v>1759460</v>
      </c>
      <c r="O82" s="87">
        <f t="shared" si="29"/>
        <v>396714</v>
      </c>
      <c r="P82" s="87">
        <f t="shared" si="29"/>
        <v>77206</v>
      </c>
      <c r="Q82" s="87">
        <f t="shared" si="29"/>
        <v>1695507</v>
      </c>
      <c r="R82" s="87">
        <f t="shared" si="29"/>
        <v>383461</v>
      </c>
      <c r="S82" s="87">
        <f t="shared" si="29"/>
        <v>2156174</v>
      </c>
      <c r="T82" s="690"/>
      <c r="U82" s="81">
        <f t="shared" si="25"/>
        <v>2156174</v>
      </c>
    </row>
    <row r="83" spans="1:21" ht="18.75">
      <c r="A83" s="949" t="s">
        <v>338</v>
      </c>
      <c r="B83" s="950"/>
      <c r="C83" s="950"/>
      <c r="D83" s="950"/>
      <c r="E83" s="950"/>
      <c r="F83" s="950"/>
      <c r="G83" s="950"/>
      <c r="H83" s="950"/>
      <c r="I83" s="950"/>
      <c r="J83" s="950"/>
      <c r="K83" s="950"/>
      <c r="L83" s="950"/>
      <c r="M83" s="950"/>
      <c r="N83" s="950"/>
      <c r="O83" s="950"/>
      <c r="P83" s="950"/>
      <c r="Q83" s="950"/>
      <c r="R83" s="950"/>
      <c r="S83" s="950"/>
      <c r="T83" s="950"/>
      <c r="U83" s="434">
        <f t="shared" si="25"/>
        <v>0</v>
      </c>
    </row>
    <row r="84" spans="1:21" s="7" customFormat="1" ht="15.75">
      <c r="A84" s="953" t="s">
        <v>529</v>
      </c>
      <c r="B84" s="953"/>
      <c r="C84" s="953"/>
      <c r="D84" s="953"/>
      <c r="E84" s="953"/>
      <c r="F84" s="953"/>
      <c r="G84" s="953"/>
      <c r="H84" s="953"/>
      <c r="I84" s="953"/>
      <c r="J84" s="953"/>
      <c r="K84" s="953"/>
      <c r="L84" s="953"/>
      <c r="M84" s="953"/>
      <c r="N84" s="953"/>
      <c r="O84" s="953"/>
      <c r="P84" s="953"/>
      <c r="Q84" s="953"/>
      <c r="R84" s="953"/>
      <c r="S84" s="953"/>
      <c r="T84" s="953"/>
      <c r="U84" s="81">
        <f t="shared" si="25"/>
        <v>0</v>
      </c>
    </row>
    <row r="85" spans="1:21" s="7" customFormat="1" ht="15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81"/>
      <c r="N85" s="81"/>
      <c r="O85" s="81"/>
      <c r="P85" s="81"/>
      <c r="Q85" s="81"/>
      <c r="R85" s="81"/>
      <c r="S85" s="81"/>
      <c r="T85" s="539"/>
      <c r="U85" s="81">
        <f t="shared" si="25"/>
        <v>0</v>
      </c>
    </row>
    <row r="86" spans="1:21" s="7" customFormat="1" ht="15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M86" s="118"/>
      <c r="N86" s="259"/>
      <c r="O86" s="259"/>
      <c r="P86" s="81"/>
      <c r="Q86" s="81"/>
      <c r="R86" s="81"/>
      <c r="S86" s="81"/>
      <c r="T86" s="690" t="s">
        <v>596</v>
      </c>
      <c r="U86" s="81">
        <f t="shared" si="25"/>
        <v>0</v>
      </c>
    </row>
    <row r="87" spans="1:21" s="7" customFormat="1" ht="95.25">
      <c r="A87" s="119" t="s">
        <v>597</v>
      </c>
      <c r="B87" s="119" t="s">
        <v>598</v>
      </c>
      <c r="C87" s="119" t="s">
        <v>599</v>
      </c>
      <c r="D87" s="119" t="s">
        <v>600</v>
      </c>
      <c r="E87" s="119" t="s">
        <v>601</v>
      </c>
      <c r="F87" s="119" t="s">
        <v>602</v>
      </c>
      <c r="G87" s="119" t="s">
        <v>603</v>
      </c>
      <c r="H87" s="119" t="s">
        <v>604</v>
      </c>
      <c r="I87" s="119" t="s">
        <v>605</v>
      </c>
      <c r="J87" s="119" t="s">
        <v>606</v>
      </c>
      <c r="K87" s="119" t="s">
        <v>607</v>
      </c>
      <c r="L87" s="312" t="s">
        <v>608</v>
      </c>
      <c r="M87" s="120" t="s">
        <v>456</v>
      </c>
      <c r="N87" s="120" t="s">
        <v>166</v>
      </c>
      <c r="O87" s="120" t="s">
        <v>454</v>
      </c>
      <c r="P87" s="688" t="s">
        <v>741</v>
      </c>
      <c r="Q87" s="688" t="s">
        <v>742</v>
      </c>
      <c r="R87" s="688" t="s">
        <v>743</v>
      </c>
      <c r="S87" s="688" t="s">
        <v>169</v>
      </c>
      <c r="T87" s="120" t="s">
        <v>457</v>
      </c>
      <c r="U87" s="81">
        <f t="shared" si="25"/>
        <v>0</v>
      </c>
    </row>
    <row r="88" spans="1:24" s="550" customFormat="1" ht="15">
      <c r="A88" s="121" t="s">
        <v>609</v>
      </c>
      <c r="B88" s="121" t="s">
        <v>610</v>
      </c>
      <c r="C88" s="121" t="s">
        <v>611</v>
      </c>
      <c r="D88" s="121" t="s">
        <v>612</v>
      </c>
      <c r="E88" s="121" t="s">
        <v>613</v>
      </c>
      <c r="F88" s="121" t="s">
        <v>614</v>
      </c>
      <c r="G88" s="121" t="s">
        <v>615</v>
      </c>
      <c r="H88" s="121" t="s">
        <v>616</v>
      </c>
      <c r="I88" s="121" t="s">
        <v>617</v>
      </c>
      <c r="J88" s="121" t="s">
        <v>618</v>
      </c>
      <c r="K88" s="121" t="s">
        <v>619</v>
      </c>
      <c r="L88" s="121" t="s">
        <v>458</v>
      </c>
      <c r="M88" s="120" t="s">
        <v>459</v>
      </c>
      <c r="N88" s="120" t="s">
        <v>167</v>
      </c>
      <c r="O88" s="120" t="s">
        <v>620</v>
      </c>
      <c r="P88" s="522" t="s">
        <v>621</v>
      </c>
      <c r="Q88" s="522" t="s">
        <v>622</v>
      </c>
      <c r="R88" s="522" t="s">
        <v>623</v>
      </c>
      <c r="S88" s="522" t="s">
        <v>842</v>
      </c>
      <c r="T88" s="522" t="s">
        <v>460</v>
      </c>
      <c r="U88" s="81">
        <f t="shared" si="25"/>
        <v>0</v>
      </c>
      <c r="V88" s="551"/>
      <c r="W88" s="551"/>
      <c r="X88" s="551"/>
    </row>
    <row r="89" spans="1:21" s="7" customFormat="1" ht="15">
      <c r="A89" s="4" t="s">
        <v>624</v>
      </c>
      <c r="B89" s="4"/>
      <c r="C89" s="4"/>
      <c r="D89" s="4"/>
      <c r="E89" s="4"/>
      <c r="G89" s="7" t="s">
        <v>625</v>
      </c>
      <c r="M89" s="81"/>
      <c r="N89" s="81"/>
      <c r="O89" s="81"/>
      <c r="P89" s="81"/>
      <c r="Q89" s="81"/>
      <c r="R89" s="81"/>
      <c r="S89" s="81"/>
      <c r="T89" s="539"/>
      <c r="U89" s="81">
        <f t="shared" si="25"/>
        <v>0</v>
      </c>
    </row>
    <row r="90" spans="1:21" s="7" customFormat="1" ht="15">
      <c r="A90" s="4"/>
      <c r="B90" s="4"/>
      <c r="C90" s="4"/>
      <c r="D90" s="4" t="s">
        <v>627</v>
      </c>
      <c r="E90" s="4"/>
      <c r="J90" s="7" t="s">
        <v>680</v>
      </c>
      <c r="M90" s="81"/>
      <c r="N90" s="81"/>
      <c r="O90" s="81"/>
      <c r="P90" s="81"/>
      <c r="Q90" s="81"/>
      <c r="R90" s="81"/>
      <c r="S90" s="81"/>
      <c r="T90" s="539"/>
      <c r="U90" s="81">
        <f t="shared" si="25"/>
        <v>0</v>
      </c>
    </row>
    <row r="91" spans="1:21" s="544" customFormat="1" ht="15.75">
      <c r="A91" s="122"/>
      <c r="B91" s="122"/>
      <c r="C91" s="122"/>
      <c r="D91" s="122"/>
      <c r="E91" s="324" t="s">
        <v>32</v>
      </c>
      <c r="F91" s="123"/>
      <c r="G91" s="124"/>
      <c r="H91" s="124"/>
      <c r="I91" s="124"/>
      <c r="J91" s="124"/>
      <c r="K91" s="124" t="s">
        <v>688</v>
      </c>
      <c r="L91" s="124"/>
      <c r="M91" s="125">
        <v>316320</v>
      </c>
      <c r="N91" s="125">
        <v>330375</v>
      </c>
      <c r="O91" s="125">
        <v>477889</v>
      </c>
      <c r="P91" s="125">
        <v>0</v>
      </c>
      <c r="Q91" s="125">
        <v>808264</v>
      </c>
      <c r="R91" s="125">
        <v>0</v>
      </c>
      <c r="S91" s="125">
        <f>N91+O91</f>
        <v>808264</v>
      </c>
      <c r="T91" s="745" t="s">
        <v>797</v>
      </c>
      <c r="U91" s="81">
        <f t="shared" si="25"/>
        <v>808264</v>
      </c>
    </row>
    <row r="92" spans="1:21" s="7" customFormat="1" ht="15.75">
      <c r="A92" s="4"/>
      <c r="B92" s="4"/>
      <c r="C92" s="4"/>
      <c r="D92" s="4"/>
      <c r="E92" s="5" t="s">
        <v>33</v>
      </c>
      <c r="F92" s="9"/>
      <c r="K92" s="7" t="s">
        <v>681</v>
      </c>
      <c r="M92" s="81"/>
      <c r="N92" s="81"/>
      <c r="O92" s="81"/>
      <c r="P92" s="81"/>
      <c r="Q92" s="81"/>
      <c r="R92" s="81"/>
      <c r="S92" s="746"/>
      <c r="T92" s="539" t="s">
        <v>682</v>
      </c>
      <c r="U92" s="81">
        <f t="shared" si="25"/>
        <v>0</v>
      </c>
    </row>
    <row r="93" spans="1:21" s="7" customFormat="1" ht="15.75">
      <c r="A93" s="4"/>
      <c r="B93" s="4"/>
      <c r="C93" s="4"/>
      <c r="D93" s="4"/>
      <c r="E93" s="5"/>
      <c r="F93" s="9"/>
      <c r="L93" s="7" t="s">
        <v>211</v>
      </c>
      <c r="M93" s="81">
        <v>0</v>
      </c>
      <c r="N93" s="81">
        <v>0</v>
      </c>
      <c r="O93" s="81">
        <v>45000</v>
      </c>
      <c r="P93" s="81">
        <v>0</v>
      </c>
      <c r="Q93" s="81">
        <v>0</v>
      </c>
      <c r="R93" s="81">
        <v>45000</v>
      </c>
      <c r="S93" s="126">
        <f aca="true" t="shared" si="30" ref="S93:S103">N93+O93</f>
        <v>45000</v>
      </c>
      <c r="T93" s="539" t="s">
        <v>212</v>
      </c>
      <c r="U93" s="81"/>
    </row>
    <row r="94" spans="1:21" s="7" customFormat="1" ht="15.75">
      <c r="A94" s="4"/>
      <c r="B94" s="4"/>
      <c r="C94" s="4"/>
      <c r="D94" s="4"/>
      <c r="E94" s="5"/>
      <c r="F94" s="9"/>
      <c r="L94" s="7" t="s">
        <v>144</v>
      </c>
      <c r="M94" s="81">
        <v>744</v>
      </c>
      <c r="N94" s="81">
        <v>744</v>
      </c>
      <c r="O94" s="81">
        <v>0</v>
      </c>
      <c r="P94" s="81">
        <v>0</v>
      </c>
      <c r="Q94" s="81">
        <v>0</v>
      </c>
      <c r="R94" s="81">
        <v>744</v>
      </c>
      <c r="S94" s="126">
        <f t="shared" si="30"/>
        <v>744</v>
      </c>
      <c r="T94" s="539" t="s">
        <v>682</v>
      </c>
      <c r="U94" s="81">
        <f t="shared" si="25"/>
        <v>744</v>
      </c>
    </row>
    <row r="95" spans="1:21" s="7" customFormat="1" ht="15.75">
      <c r="A95" s="4"/>
      <c r="B95" s="4"/>
      <c r="C95" s="4"/>
      <c r="D95" s="4"/>
      <c r="E95" s="5"/>
      <c r="F95" s="9"/>
      <c r="L95" s="7" t="s">
        <v>145</v>
      </c>
      <c r="M95" s="81">
        <v>1289</v>
      </c>
      <c r="N95" s="81">
        <v>1289</v>
      </c>
      <c r="O95" s="81">
        <v>0</v>
      </c>
      <c r="P95" s="81">
        <v>0</v>
      </c>
      <c r="Q95" s="81">
        <v>0</v>
      </c>
      <c r="R95" s="81">
        <v>1289</v>
      </c>
      <c r="S95" s="126">
        <f t="shared" si="30"/>
        <v>1289</v>
      </c>
      <c r="T95" s="539" t="s">
        <v>682</v>
      </c>
      <c r="U95" s="81">
        <f t="shared" si="25"/>
        <v>1289</v>
      </c>
    </row>
    <row r="96" spans="1:21" s="7" customFormat="1" ht="15.75">
      <c r="A96" s="4"/>
      <c r="B96" s="4"/>
      <c r="C96" s="4"/>
      <c r="D96" s="4"/>
      <c r="E96" s="5"/>
      <c r="F96" s="9"/>
      <c r="L96" s="7" t="s">
        <v>146</v>
      </c>
      <c r="M96" s="81">
        <v>3692</v>
      </c>
      <c r="N96" s="81">
        <v>3692</v>
      </c>
      <c r="O96" s="81">
        <v>0</v>
      </c>
      <c r="P96" s="81">
        <v>0</v>
      </c>
      <c r="Q96" s="81">
        <v>0</v>
      </c>
      <c r="R96" s="81">
        <v>3692</v>
      </c>
      <c r="S96" s="126">
        <f t="shared" si="30"/>
        <v>3692</v>
      </c>
      <c r="T96" s="539" t="s">
        <v>682</v>
      </c>
      <c r="U96" s="81">
        <f t="shared" si="25"/>
        <v>3692</v>
      </c>
    </row>
    <row r="97" spans="1:21" s="7" customFormat="1" ht="15.75">
      <c r="A97" s="4"/>
      <c r="B97" s="4"/>
      <c r="C97" s="4"/>
      <c r="D97" s="4"/>
      <c r="E97" s="5"/>
      <c r="F97" s="9"/>
      <c r="L97" s="7" t="s">
        <v>147</v>
      </c>
      <c r="M97" s="81">
        <v>7898</v>
      </c>
      <c r="N97" s="81">
        <v>7898</v>
      </c>
      <c r="O97" s="81">
        <v>0</v>
      </c>
      <c r="P97" s="81">
        <v>0</v>
      </c>
      <c r="Q97" s="81">
        <v>0</v>
      </c>
      <c r="R97" s="81">
        <v>7898</v>
      </c>
      <c r="S97" s="126">
        <f t="shared" si="30"/>
        <v>7898</v>
      </c>
      <c r="T97" s="539" t="s">
        <v>682</v>
      </c>
      <c r="U97" s="81">
        <f t="shared" si="25"/>
        <v>7898</v>
      </c>
    </row>
    <row r="98" spans="1:21" s="7" customFormat="1" ht="15.75">
      <c r="A98" s="4"/>
      <c r="B98" s="4"/>
      <c r="C98" s="4"/>
      <c r="D98" s="4"/>
      <c r="E98" s="5"/>
      <c r="F98" s="9"/>
      <c r="L98" s="73" t="s">
        <v>207</v>
      </c>
      <c r="M98" s="81">
        <v>0</v>
      </c>
      <c r="N98" s="81">
        <v>0</v>
      </c>
      <c r="O98" s="81">
        <v>5530</v>
      </c>
      <c r="P98" s="81">
        <v>0</v>
      </c>
      <c r="Q98" s="81">
        <v>0</v>
      </c>
      <c r="R98" s="81">
        <v>5530</v>
      </c>
      <c r="S98" s="126">
        <f t="shared" si="30"/>
        <v>5530</v>
      </c>
      <c r="T98" s="539" t="s">
        <v>682</v>
      </c>
      <c r="U98" s="81">
        <f t="shared" si="25"/>
        <v>5530</v>
      </c>
    </row>
    <row r="99" spans="1:21" s="7" customFormat="1" ht="15.75">
      <c r="A99" s="4"/>
      <c r="B99" s="4"/>
      <c r="C99" s="4"/>
      <c r="D99" s="4"/>
      <c r="E99" s="5"/>
      <c r="F99" s="9"/>
      <c r="L99" s="7" t="s">
        <v>216</v>
      </c>
      <c r="M99" s="81">
        <v>0</v>
      </c>
      <c r="N99" s="81">
        <v>0</v>
      </c>
      <c r="O99" s="81">
        <v>5334</v>
      </c>
      <c r="P99" s="81">
        <v>0</v>
      </c>
      <c r="Q99" s="81">
        <v>0</v>
      </c>
      <c r="R99" s="81">
        <v>5334</v>
      </c>
      <c r="S99" s="126">
        <f t="shared" si="30"/>
        <v>5334</v>
      </c>
      <c r="T99" s="539" t="s">
        <v>682</v>
      </c>
      <c r="U99" s="81">
        <f t="shared" si="25"/>
        <v>5334</v>
      </c>
    </row>
    <row r="100" spans="1:21" s="7" customFormat="1" ht="15.75">
      <c r="A100" s="4"/>
      <c r="B100" s="4"/>
      <c r="C100" s="4"/>
      <c r="D100" s="4"/>
      <c r="E100" s="5"/>
      <c r="F100" s="9"/>
      <c r="L100" s="73" t="s">
        <v>208</v>
      </c>
      <c r="M100" s="81">
        <v>0</v>
      </c>
      <c r="N100" s="81">
        <v>0</v>
      </c>
      <c r="O100" s="81">
        <v>635</v>
      </c>
      <c r="P100" s="81">
        <v>0</v>
      </c>
      <c r="Q100" s="81">
        <v>0</v>
      </c>
      <c r="R100" s="81">
        <v>635</v>
      </c>
      <c r="S100" s="126">
        <f t="shared" si="30"/>
        <v>635</v>
      </c>
      <c r="T100" s="539" t="s">
        <v>682</v>
      </c>
      <c r="U100" s="81">
        <f t="shared" si="25"/>
        <v>635</v>
      </c>
    </row>
    <row r="101" spans="1:21" s="7" customFormat="1" ht="15.75">
      <c r="A101" s="4"/>
      <c r="B101" s="4"/>
      <c r="C101" s="4"/>
      <c r="D101" s="4"/>
      <c r="E101" s="5"/>
      <c r="F101" s="9"/>
      <c r="L101" s="73" t="s">
        <v>182</v>
      </c>
      <c r="M101" s="81">
        <v>0</v>
      </c>
      <c r="N101" s="81">
        <v>0</v>
      </c>
      <c r="O101" s="81">
        <v>5061</v>
      </c>
      <c r="P101" s="81">
        <v>0</v>
      </c>
      <c r="Q101" s="81">
        <v>0</v>
      </c>
      <c r="R101" s="81">
        <v>5061</v>
      </c>
      <c r="S101" s="126">
        <f t="shared" si="30"/>
        <v>5061</v>
      </c>
      <c r="T101" s="539" t="s">
        <v>682</v>
      </c>
      <c r="U101" s="81">
        <f t="shared" si="25"/>
        <v>5061</v>
      </c>
    </row>
    <row r="102" spans="1:21" s="7" customFormat="1" ht="15.75">
      <c r="A102" s="4"/>
      <c r="B102" s="4"/>
      <c r="C102" s="4"/>
      <c r="D102" s="4"/>
      <c r="E102" s="5"/>
      <c r="F102" s="9"/>
      <c r="L102" s="73" t="s">
        <v>209</v>
      </c>
      <c r="M102" s="81">
        <v>0</v>
      </c>
      <c r="N102" s="81">
        <v>0</v>
      </c>
      <c r="O102" s="81">
        <v>350</v>
      </c>
      <c r="P102" s="81">
        <v>0</v>
      </c>
      <c r="Q102" s="81">
        <v>0</v>
      </c>
      <c r="R102" s="81">
        <v>350</v>
      </c>
      <c r="S102" s="126">
        <f t="shared" si="30"/>
        <v>350</v>
      </c>
      <c r="T102" s="539" t="s">
        <v>682</v>
      </c>
      <c r="U102" s="81">
        <f t="shared" si="25"/>
        <v>350</v>
      </c>
    </row>
    <row r="103" spans="1:21" s="7" customFormat="1" ht="15.75">
      <c r="A103" s="4"/>
      <c r="B103" s="4"/>
      <c r="C103" s="4"/>
      <c r="D103" s="4"/>
      <c r="E103" s="5"/>
      <c r="F103" s="9"/>
      <c r="L103" s="7" t="s">
        <v>210</v>
      </c>
      <c r="M103" s="81">
        <v>0</v>
      </c>
      <c r="N103" s="81">
        <v>0</v>
      </c>
      <c r="O103" s="81">
        <v>8500</v>
      </c>
      <c r="P103" s="81">
        <v>0</v>
      </c>
      <c r="Q103" s="81">
        <v>0</v>
      </c>
      <c r="R103" s="81">
        <v>8500</v>
      </c>
      <c r="S103" s="126">
        <f t="shared" si="30"/>
        <v>8500</v>
      </c>
      <c r="T103" s="539" t="s">
        <v>682</v>
      </c>
      <c r="U103" s="81">
        <f t="shared" si="25"/>
        <v>8500</v>
      </c>
    </row>
    <row r="104" spans="1:21" s="544" customFormat="1" ht="15.75">
      <c r="A104" s="82"/>
      <c r="B104" s="82"/>
      <c r="C104" s="82"/>
      <c r="D104" s="82"/>
      <c r="E104" s="325" t="s">
        <v>33</v>
      </c>
      <c r="F104" s="326"/>
      <c r="G104" s="124"/>
      <c r="H104" s="83"/>
      <c r="I104" s="83"/>
      <c r="J104" s="83"/>
      <c r="K104" s="83" t="s">
        <v>683</v>
      </c>
      <c r="L104" s="83"/>
      <c r="M104" s="84">
        <f>SUM(M93:M103)</f>
        <v>13623</v>
      </c>
      <c r="N104" s="84">
        <f aca="true" t="shared" si="31" ref="N104:S104">SUM(N93:N103)</f>
        <v>13623</v>
      </c>
      <c r="O104" s="84">
        <f t="shared" si="31"/>
        <v>70410</v>
      </c>
      <c r="P104" s="84">
        <f t="shared" si="31"/>
        <v>0</v>
      </c>
      <c r="Q104" s="84">
        <f t="shared" si="31"/>
        <v>0</v>
      </c>
      <c r="R104" s="84">
        <f t="shared" si="31"/>
        <v>84033</v>
      </c>
      <c r="S104" s="84">
        <f t="shared" si="31"/>
        <v>84033</v>
      </c>
      <c r="T104" s="741" t="s">
        <v>682</v>
      </c>
      <c r="U104" s="81">
        <f t="shared" si="25"/>
        <v>84033</v>
      </c>
    </row>
    <row r="105" spans="1:21" s="7" customFormat="1" ht="15">
      <c r="A105" s="327"/>
      <c r="B105" s="327"/>
      <c r="C105" s="327"/>
      <c r="D105" s="327"/>
      <c r="E105" s="127" t="s">
        <v>34</v>
      </c>
      <c r="F105" s="128"/>
      <c r="G105" s="129"/>
      <c r="H105" s="129"/>
      <c r="I105" s="129"/>
      <c r="J105" s="129"/>
      <c r="K105" s="16" t="s">
        <v>684</v>
      </c>
      <c r="L105" s="129"/>
      <c r="M105" s="313">
        <v>0</v>
      </c>
      <c r="N105" s="313">
        <v>0</v>
      </c>
      <c r="O105" s="313">
        <v>0</v>
      </c>
      <c r="P105" s="81">
        <v>0</v>
      </c>
      <c r="Q105" s="81">
        <v>0</v>
      </c>
      <c r="R105" s="81">
        <v>0</v>
      </c>
      <c r="S105" s="81">
        <f>N105+O105</f>
        <v>0</v>
      </c>
      <c r="T105" s="539"/>
      <c r="U105" s="81">
        <f t="shared" si="25"/>
        <v>0</v>
      </c>
    </row>
    <row r="106" spans="1:21" s="7" customFormat="1" ht="15">
      <c r="A106" s="327"/>
      <c r="B106" s="327"/>
      <c r="C106" s="327"/>
      <c r="D106" s="327"/>
      <c r="E106" s="127"/>
      <c r="F106" s="128"/>
      <c r="G106" s="129"/>
      <c r="H106" s="129"/>
      <c r="I106" s="129"/>
      <c r="J106" s="129"/>
      <c r="K106" s="16"/>
      <c r="L106" s="129" t="s">
        <v>213</v>
      </c>
      <c r="M106" s="313">
        <v>0</v>
      </c>
      <c r="N106" s="313">
        <v>0</v>
      </c>
      <c r="O106" s="313">
        <v>1270</v>
      </c>
      <c r="P106" s="81">
        <v>0</v>
      </c>
      <c r="Q106" s="81">
        <v>0</v>
      </c>
      <c r="R106" s="81">
        <v>1270</v>
      </c>
      <c r="S106" s="81">
        <f>N106+O106</f>
        <v>1270</v>
      </c>
      <c r="T106" s="539" t="s">
        <v>685</v>
      </c>
      <c r="U106" s="81">
        <f t="shared" si="25"/>
        <v>1270</v>
      </c>
    </row>
    <row r="107" spans="1:21" s="7" customFormat="1" ht="15">
      <c r="A107" s="327"/>
      <c r="B107" s="327"/>
      <c r="C107" s="327"/>
      <c r="D107" s="327"/>
      <c r="E107" s="127"/>
      <c r="F107" s="128"/>
      <c r="G107" s="129"/>
      <c r="H107" s="129"/>
      <c r="I107" s="129"/>
      <c r="J107" s="129"/>
      <c r="K107" s="16"/>
      <c r="L107" s="73" t="s">
        <v>215</v>
      </c>
      <c r="M107" s="313">
        <v>0</v>
      </c>
      <c r="N107" s="313">
        <v>0</v>
      </c>
      <c r="O107" s="313">
        <v>2155</v>
      </c>
      <c r="P107" s="81">
        <v>0</v>
      </c>
      <c r="Q107" s="81">
        <v>0</v>
      </c>
      <c r="R107" s="81">
        <v>2155</v>
      </c>
      <c r="S107" s="81">
        <f>N107+O107</f>
        <v>2155</v>
      </c>
      <c r="T107" s="539" t="s">
        <v>685</v>
      </c>
      <c r="U107" s="81"/>
    </row>
    <row r="108" spans="1:21" s="7" customFormat="1" ht="15">
      <c r="A108" s="327"/>
      <c r="B108" s="327"/>
      <c r="C108" s="327"/>
      <c r="D108" s="327"/>
      <c r="E108" s="127"/>
      <c r="F108" s="128"/>
      <c r="G108" s="129"/>
      <c r="H108" s="129"/>
      <c r="I108" s="129"/>
      <c r="J108" s="129"/>
      <c r="K108" s="16"/>
      <c r="L108" s="7" t="s">
        <v>216</v>
      </c>
      <c r="M108" s="313">
        <v>0</v>
      </c>
      <c r="N108" s="313">
        <v>0</v>
      </c>
      <c r="O108" s="313">
        <v>5080</v>
      </c>
      <c r="P108" s="81">
        <v>0</v>
      </c>
      <c r="Q108" s="81">
        <v>0</v>
      </c>
      <c r="R108" s="81">
        <v>5080</v>
      </c>
      <c r="S108" s="81">
        <f>N108+O108</f>
        <v>5080</v>
      </c>
      <c r="T108" s="539" t="s">
        <v>685</v>
      </c>
      <c r="U108" s="81"/>
    </row>
    <row r="109" spans="1:21" s="7" customFormat="1" ht="15">
      <c r="A109" s="327"/>
      <c r="B109" s="327"/>
      <c r="C109" s="327"/>
      <c r="D109" s="327"/>
      <c r="E109" s="127"/>
      <c r="F109" s="128"/>
      <c r="G109" s="129"/>
      <c r="H109" s="129"/>
      <c r="I109" s="129"/>
      <c r="J109" s="129"/>
      <c r="K109" s="16"/>
      <c r="L109" s="7" t="s">
        <v>305</v>
      </c>
      <c r="M109" s="313">
        <v>0</v>
      </c>
      <c r="N109" s="313">
        <v>0</v>
      </c>
      <c r="O109" s="313">
        <v>4509</v>
      </c>
      <c r="P109" s="81">
        <v>0</v>
      </c>
      <c r="Q109" s="81">
        <v>0</v>
      </c>
      <c r="R109" s="81">
        <v>4509</v>
      </c>
      <c r="S109" s="81">
        <f>N109+O109</f>
        <v>4509</v>
      </c>
      <c r="T109" s="539" t="s">
        <v>685</v>
      </c>
      <c r="U109" s="81"/>
    </row>
    <row r="110" spans="1:21" s="544" customFormat="1" ht="15.75">
      <c r="A110" s="82"/>
      <c r="B110" s="82"/>
      <c r="C110" s="82"/>
      <c r="D110" s="82"/>
      <c r="E110" s="325" t="s">
        <v>34</v>
      </c>
      <c r="F110" s="130"/>
      <c r="G110" s="124"/>
      <c r="H110" s="124"/>
      <c r="I110" s="124"/>
      <c r="J110" s="124"/>
      <c r="K110" s="124" t="s">
        <v>686</v>
      </c>
      <c r="L110" s="124"/>
      <c r="M110" s="84">
        <f aca="true" t="shared" si="32" ref="M110:S110">SUM(M105:M109)</f>
        <v>0</v>
      </c>
      <c r="N110" s="84">
        <f t="shared" si="32"/>
        <v>0</v>
      </c>
      <c r="O110" s="84">
        <f t="shared" si="32"/>
        <v>13014</v>
      </c>
      <c r="P110" s="84">
        <f t="shared" si="32"/>
        <v>0</v>
      </c>
      <c r="Q110" s="84">
        <f t="shared" si="32"/>
        <v>0</v>
      </c>
      <c r="R110" s="84">
        <f t="shared" si="32"/>
        <v>13014</v>
      </c>
      <c r="S110" s="84">
        <f t="shared" si="32"/>
        <v>13014</v>
      </c>
      <c r="T110" s="741" t="s">
        <v>685</v>
      </c>
      <c r="U110" s="81">
        <f t="shared" si="25"/>
        <v>13014</v>
      </c>
    </row>
    <row r="111" spans="1:21" s="7" customFormat="1" ht="15">
      <c r="A111" s="327"/>
      <c r="B111" s="327"/>
      <c r="C111" s="327"/>
      <c r="D111" s="327"/>
      <c r="E111" s="127" t="s">
        <v>35</v>
      </c>
      <c r="F111" s="128"/>
      <c r="G111" s="129"/>
      <c r="H111" s="129"/>
      <c r="I111" s="129"/>
      <c r="J111" s="129"/>
      <c r="K111" s="129" t="s">
        <v>798</v>
      </c>
      <c r="L111" s="129"/>
      <c r="M111" s="313"/>
      <c r="N111" s="313"/>
      <c r="O111" s="313"/>
      <c r="P111" s="313"/>
      <c r="Q111" s="313"/>
      <c r="R111" s="313"/>
      <c r="S111" s="313"/>
      <c r="T111" s="689"/>
      <c r="U111" s="81">
        <f t="shared" si="25"/>
        <v>0</v>
      </c>
    </row>
    <row r="112" spans="1:21" s="7" customFormat="1" ht="15">
      <c r="A112" s="327"/>
      <c r="B112" s="327"/>
      <c r="C112" s="327"/>
      <c r="D112" s="327"/>
      <c r="E112" s="5"/>
      <c r="F112" s="128" t="s">
        <v>54</v>
      </c>
      <c r="G112" s="129"/>
      <c r="H112" s="129"/>
      <c r="I112" s="129"/>
      <c r="J112" s="129"/>
      <c r="L112" s="16" t="s">
        <v>92</v>
      </c>
      <c r="M112" s="313">
        <v>0</v>
      </c>
      <c r="N112" s="313">
        <v>0</v>
      </c>
      <c r="O112" s="313">
        <v>0</v>
      </c>
      <c r="P112" s="81">
        <v>0</v>
      </c>
      <c r="Q112" s="81">
        <v>0</v>
      </c>
      <c r="R112" s="81">
        <v>0</v>
      </c>
      <c r="S112" s="81">
        <f>N112+O112</f>
        <v>0</v>
      </c>
      <c r="T112" s="539" t="s">
        <v>800</v>
      </c>
      <c r="U112" s="81">
        <f t="shared" si="25"/>
        <v>0</v>
      </c>
    </row>
    <row r="113" spans="1:21" s="7" customFormat="1" ht="15">
      <c r="A113" s="327"/>
      <c r="B113" s="327"/>
      <c r="C113" s="327"/>
      <c r="D113" s="327"/>
      <c r="E113" s="5"/>
      <c r="F113" s="128" t="s">
        <v>55</v>
      </c>
      <c r="G113" s="129"/>
      <c r="H113" s="129"/>
      <c r="I113" s="129"/>
      <c r="J113" s="129"/>
      <c r="L113" s="7" t="s">
        <v>306</v>
      </c>
      <c r="M113" s="313">
        <v>0</v>
      </c>
      <c r="N113" s="313">
        <v>0</v>
      </c>
      <c r="O113" s="313">
        <v>947</v>
      </c>
      <c r="P113" s="81">
        <v>0</v>
      </c>
      <c r="Q113" s="81">
        <v>0</v>
      </c>
      <c r="R113" s="81">
        <v>947</v>
      </c>
      <c r="S113" s="81">
        <f>N113+O113</f>
        <v>947</v>
      </c>
      <c r="T113" s="539" t="s">
        <v>308</v>
      </c>
      <c r="U113" s="81"/>
    </row>
    <row r="114" spans="1:21" s="7" customFormat="1" ht="15">
      <c r="A114" s="327"/>
      <c r="B114" s="327"/>
      <c r="C114" s="327"/>
      <c r="D114" s="327"/>
      <c r="E114" s="127"/>
      <c r="F114" s="128" t="s">
        <v>307</v>
      </c>
      <c r="G114" s="129"/>
      <c r="H114" s="129"/>
      <c r="I114" s="129"/>
      <c r="J114" s="129"/>
      <c r="K114" s="129"/>
      <c r="L114" s="16" t="s">
        <v>93</v>
      </c>
      <c r="M114" s="81"/>
      <c r="N114" s="81"/>
      <c r="O114" s="81"/>
      <c r="P114" s="81"/>
      <c r="Q114" s="81"/>
      <c r="R114" s="81"/>
      <c r="S114" s="81"/>
      <c r="T114" s="539"/>
      <c r="U114" s="81"/>
    </row>
    <row r="115" spans="1:21" s="7" customFormat="1" ht="15">
      <c r="A115" s="327"/>
      <c r="B115" s="327"/>
      <c r="C115" s="327"/>
      <c r="D115" s="327"/>
      <c r="E115" s="127"/>
      <c r="F115" s="128"/>
      <c r="G115" s="129"/>
      <c r="H115" s="129"/>
      <c r="I115" s="129"/>
      <c r="J115" s="129"/>
      <c r="K115" s="129"/>
      <c r="L115" s="16" t="s">
        <v>60</v>
      </c>
      <c r="M115" s="313">
        <v>0</v>
      </c>
      <c r="N115" s="313">
        <v>9</v>
      </c>
      <c r="O115" s="313">
        <v>0</v>
      </c>
      <c r="P115" s="81">
        <v>0</v>
      </c>
      <c r="Q115" s="81">
        <v>9</v>
      </c>
      <c r="R115" s="81">
        <v>0</v>
      </c>
      <c r="S115" s="81">
        <f>N115+O115</f>
        <v>9</v>
      </c>
      <c r="T115" s="689" t="s">
        <v>801</v>
      </c>
      <c r="U115" s="81">
        <f aca="true" t="shared" si="33" ref="U115:U132">SUM(P115:R115)</f>
        <v>9</v>
      </c>
    </row>
    <row r="116" spans="1:21" s="7" customFormat="1" ht="15">
      <c r="A116" s="327"/>
      <c r="B116" s="327"/>
      <c r="C116" s="327"/>
      <c r="D116" s="327"/>
      <c r="E116" s="127"/>
      <c r="F116" s="128"/>
      <c r="G116" s="129"/>
      <c r="H116" s="129"/>
      <c r="I116" s="129"/>
      <c r="J116" s="129"/>
      <c r="K116" s="129"/>
      <c r="L116" s="16" t="s">
        <v>309</v>
      </c>
      <c r="M116" s="313">
        <v>0</v>
      </c>
      <c r="N116" s="313">
        <v>0</v>
      </c>
      <c r="O116" s="313">
        <v>3506</v>
      </c>
      <c r="P116" s="81">
        <v>0</v>
      </c>
      <c r="Q116" s="81">
        <v>0</v>
      </c>
      <c r="R116" s="81">
        <v>3506</v>
      </c>
      <c r="S116" s="81">
        <f>N116+O116</f>
        <v>3506</v>
      </c>
      <c r="T116" s="689" t="s">
        <v>801</v>
      </c>
      <c r="U116" s="81"/>
    </row>
    <row r="117" spans="1:21" s="544" customFormat="1" ht="15.75">
      <c r="A117" s="122"/>
      <c r="B117" s="122"/>
      <c r="C117" s="122"/>
      <c r="D117" s="122"/>
      <c r="E117" s="324" t="s">
        <v>35</v>
      </c>
      <c r="F117" s="130"/>
      <c r="G117" s="124"/>
      <c r="H117" s="124"/>
      <c r="I117" s="124"/>
      <c r="J117" s="124"/>
      <c r="K117" s="124" t="s">
        <v>799</v>
      </c>
      <c r="L117" s="124"/>
      <c r="M117" s="125">
        <f aca="true" t="shared" si="34" ref="M117:S117">SUM(M112:M116)</f>
        <v>0</v>
      </c>
      <c r="N117" s="125">
        <f t="shared" si="34"/>
        <v>9</v>
      </c>
      <c r="O117" s="125">
        <f t="shared" si="34"/>
        <v>4453</v>
      </c>
      <c r="P117" s="125">
        <f t="shared" si="34"/>
        <v>0</v>
      </c>
      <c r="Q117" s="125">
        <f t="shared" si="34"/>
        <v>9</v>
      </c>
      <c r="R117" s="125">
        <f t="shared" si="34"/>
        <v>4453</v>
      </c>
      <c r="S117" s="125">
        <f t="shared" si="34"/>
        <v>4462</v>
      </c>
      <c r="T117" s="745" t="s">
        <v>687</v>
      </c>
      <c r="U117" s="81">
        <f t="shared" si="33"/>
        <v>4462</v>
      </c>
    </row>
    <row r="118" spans="1:21" s="7" customFormat="1" ht="15">
      <c r="A118" s="4" t="s">
        <v>627</v>
      </c>
      <c r="B118" s="4"/>
      <c r="C118" s="4"/>
      <c r="D118" s="4"/>
      <c r="E118" s="5"/>
      <c r="F118" s="6"/>
      <c r="G118" s="7" t="s">
        <v>670</v>
      </c>
      <c r="M118" s="81"/>
      <c r="N118" s="81"/>
      <c r="O118" s="81"/>
      <c r="P118" s="81"/>
      <c r="Q118" s="81"/>
      <c r="R118" s="81"/>
      <c r="S118" s="81"/>
      <c r="T118" s="539"/>
      <c r="U118" s="81">
        <f t="shared" si="33"/>
        <v>0</v>
      </c>
    </row>
    <row r="119" spans="1:21" s="7" customFormat="1" ht="15">
      <c r="A119" s="4"/>
      <c r="B119" s="4"/>
      <c r="C119" s="4"/>
      <c r="D119" s="4"/>
      <c r="E119" s="5"/>
      <c r="F119" s="6"/>
      <c r="J119" s="7" t="s">
        <v>680</v>
      </c>
      <c r="M119" s="81"/>
      <c r="N119" s="81"/>
      <c r="O119" s="81"/>
      <c r="P119" s="81"/>
      <c r="Q119" s="81"/>
      <c r="R119" s="81"/>
      <c r="S119" s="81"/>
      <c r="T119" s="539"/>
      <c r="U119" s="81">
        <f t="shared" si="33"/>
        <v>0</v>
      </c>
    </row>
    <row r="120" spans="1:21" s="7" customFormat="1" ht="15">
      <c r="A120" s="4"/>
      <c r="B120" s="4"/>
      <c r="C120" s="4"/>
      <c r="D120" s="4"/>
      <c r="E120" s="5" t="s">
        <v>33</v>
      </c>
      <c r="F120" s="6"/>
      <c r="K120" s="7" t="s">
        <v>681</v>
      </c>
      <c r="M120" s="81"/>
      <c r="N120" s="81"/>
      <c r="O120" s="81"/>
      <c r="P120" s="81"/>
      <c r="Q120" s="81"/>
      <c r="R120" s="81"/>
      <c r="S120" s="81"/>
      <c r="T120" s="539"/>
      <c r="U120" s="81">
        <f t="shared" si="33"/>
        <v>0</v>
      </c>
    </row>
    <row r="121" spans="1:21" s="7" customFormat="1" ht="15">
      <c r="A121" s="4"/>
      <c r="B121" s="4"/>
      <c r="C121" s="4"/>
      <c r="D121" s="4"/>
      <c r="E121" s="5"/>
      <c r="F121" s="6"/>
      <c r="L121" s="7" t="s">
        <v>50</v>
      </c>
      <c r="M121" s="81">
        <v>15254</v>
      </c>
      <c r="N121" s="81">
        <v>15254</v>
      </c>
      <c r="O121" s="81">
        <v>0</v>
      </c>
      <c r="P121" s="81">
        <v>0</v>
      </c>
      <c r="Q121" s="81">
        <v>12700</v>
      </c>
      <c r="R121" s="81">
        <v>2554</v>
      </c>
      <c r="S121" s="81">
        <f>N121+O121</f>
        <v>15254</v>
      </c>
      <c r="T121" s="539" t="s">
        <v>682</v>
      </c>
      <c r="U121" s="81">
        <f t="shared" si="33"/>
        <v>15254</v>
      </c>
    </row>
    <row r="122" spans="1:21" s="544" customFormat="1" ht="15.75">
      <c r="A122" s="82" t="s">
        <v>627</v>
      </c>
      <c r="B122" s="82"/>
      <c r="C122" s="82"/>
      <c r="D122" s="82"/>
      <c r="E122" s="325"/>
      <c r="F122" s="326"/>
      <c r="G122" s="83"/>
      <c r="H122" s="83" t="s">
        <v>658</v>
      </c>
      <c r="I122" s="83"/>
      <c r="J122" s="83"/>
      <c r="K122" s="83"/>
      <c r="L122" s="83"/>
      <c r="M122" s="84">
        <f aca="true" t="shared" si="35" ref="M122:S122">SUM(M120:M121)</f>
        <v>15254</v>
      </c>
      <c r="N122" s="84">
        <f t="shared" si="35"/>
        <v>15254</v>
      </c>
      <c r="O122" s="84">
        <f t="shared" si="35"/>
        <v>0</v>
      </c>
      <c r="P122" s="84">
        <f t="shared" si="35"/>
        <v>0</v>
      </c>
      <c r="Q122" s="84">
        <f t="shared" si="35"/>
        <v>12700</v>
      </c>
      <c r="R122" s="84">
        <f t="shared" si="35"/>
        <v>2554</v>
      </c>
      <c r="S122" s="84">
        <f t="shared" si="35"/>
        <v>15254</v>
      </c>
      <c r="T122" s="741"/>
      <c r="U122" s="81">
        <f t="shared" si="33"/>
        <v>15254</v>
      </c>
    </row>
    <row r="123" spans="1:21" s="7" customFormat="1" ht="15">
      <c r="A123" s="4" t="s">
        <v>652</v>
      </c>
      <c r="B123" s="4"/>
      <c r="C123" s="4"/>
      <c r="D123" s="4"/>
      <c r="E123" s="5"/>
      <c r="F123" s="6"/>
      <c r="G123" s="7" t="s">
        <v>659</v>
      </c>
      <c r="M123" s="81"/>
      <c r="N123" s="81"/>
      <c r="O123" s="81"/>
      <c r="P123" s="81"/>
      <c r="Q123" s="81"/>
      <c r="R123" s="81"/>
      <c r="S123" s="81"/>
      <c r="T123" s="539"/>
      <c r="U123" s="81">
        <f t="shared" si="33"/>
        <v>0</v>
      </c>
    </row>
    <row r="124" spans="1:21" s="7" customFormat="1" ht="15">
      <c r="A124" s="4"/>
      <c r="B124" s="4"/>
      <c r="C124" s="4"/>
      <c r="D124" s="4"/>
      <c r="E124" s="5"/>
      <c r="F124" s="6"/>
      <c r="J124" s="7" t="s">
        <v>680</v>
      </c>
      <c r="M124" s="81"/>
      <c r="N124" s="81"/>
      <c r="O124" s="81"/>
      <c r="P124" s="81"/>
      <c r="Q124" s="81"/>
      <c r="R124" s="81"/>
      <c r="S124" s="81"/>
      <c r="T124" s="539"/>
      <c r="U124" s="81">
        <f t="shared" si="33"/>
        <v>0</v>
      </c>
    </row>
    <row r="125" spans="1:21" s="7" customFormat="1" ht="15">
      <c r="A125" s="4"/>
      <c r="B125" s="4"/>
      <c r="C125" s="4"/>
      <c r="D125" s="4"/>
      <c r="E125" s="5" t="s">
        <v>33</v>
      </c>
      <c r="F125" s="6"/>
      <c r="K125" s="7" t="s">
        <v>681</v>
      </c>
      <c r="M125" s="81"/>
      <c r="N125" s="81"/>
      <c r="O125" s="81"/>
      <c r="P125" s="81"/>
      <c r="Q125" s="81"/>
      <c r="R125" s="81"/>
      <c r="S125" s="81"/>
      <c r="T125" s="539"/>
      <c r="U125" s="81">
        <f t="shared" si="33"/>
        <v>0</v>
      </c>
    </row>
    <row r="126" spans="1:21" s="7" customFormat="1" ht="15">
      <c r="A126" s="4"/>
      <c r="B126" s="4"/>
      <c r="C126" s="4"/>
      <c r="D126" s="4"/>
      <c r="E126" s="5"/>
      <c r="F126" s="6"/>
      <c r="L126" s="7" t="s">
        <v>59</v>
      </c>
      <c r="M126" s="81">
        <v>0</v>
      </c>
      <c r="N126" s="81">
        <v>0</v>
      </c>
      <c r="O126" s="81">
        <v>21</v>
      </c>
      <c r="P126" s="81">
        <v>0</v>
      </c>
      <c r="Q126" s="81">
        <v>21</v>
      </c>
      <c r="R126" s="81">
        <v>0</v>
      </c>
      <c r="S126" s="81">
        <f>N126+O126</f>
        <v>21</v>
      </c>
      <c r="T126" s="539" t="s">
        <v>682</v>
      </c>
      <c r="U126" s="81">
        <f t="shared" si="33"/>
        <v>21</v>
      </c>
    </row>
    <row r="127" spans="1:21" s="544" customFormat="1" ht="15.75">
      <c r="A127" s="82" t="s">
        <v>652</v>
      </c>
      <c r="B127" s="82"/>
      <c r="C127" s="82"/>
      <c r="D127" s="82"/>
      <c r="E127" s="325"/>
      <c r="F127" s="326"/>
      <c r="G127" s="83"/>
      <c r="H127" s="83" t="s">
        <v>660</v>
      </c>
      <c r="I127" s="83"/>
      <c r="J127" s="83"/>
      <c r="K127" s="83"/>
      <c r="L127" s="83"/>
      <c r="M127" s="84">
        <f aca="true" t="shared" si="36" ref="M127:R127">SUM(M125:M126)</f>
        <v>0</v>
      </c>
      <c r="N127" s="84">
        <f t="shared" si="36"/>
        <v>0</v>
      </c>
      <c r="O127" s="84">
        <f t="shared" si="36"/>
        <v>21</v>
      </c>
      <c r="P127" s="84">
        <f t="shared" si="36"/>
        <v>0</v>
      </c>
      <c r="Q127" s="84">
        <f t="shared" si="36"/>
        <v>21</v>
      </c>
      <c r="R127" s="125">
        <f t="shared" si="36"/>
        <v>0</v>
      </c>
      <c r="S127" s="125">
        <f>SUM(S126:S126)</f>
        <v>21</v>
      </c>
      <c r="T127" s="741"/>
      <c r="U127" s="81">
        <f t="shared" si="33"/>
        <v>21</v>
      </c>
    </row>
    <row r="128" spans="1:21" s="7" customFormat="1" ht="15">
      <c r="A128" s="4" t="s">
        <v>661</v>
      </c>
      <c r="B128" s="4"/>
      <c r="C128" s="4"/>
      <c r="D128" s="4"/>
      <c r="E128" s="5"/>
      <c r="F128" s="6"/>
      <c r="G128" s="16" t="s">
        <v>662</v>
      </c>
      <c r="M128" s="81"/>
      <c r="N128" s="81"/>
      <c r="O128" s="81"/>
      <c r="P128" s="81"/>
      <c r="Q128" s="81"/>
      <c r="R128" s="81"/>
      <c r="S128" s="81"/>
      <c r="T128" s="539"/>
      <c r="U128" s="81">
        <f t="shared" si="33"/>
        <v>0</v>
      </c>
    </row>
    <row r="129" spans="1:21" s="7" customFormat="1" ht="15">
      <c r="A129" s="4"/>
      <c r="B129" s="4"/>
      <c r="C129" s="4"/>
      <c r="D129" s="4"/>
      <c r="E129" s="5"/>
      <c r="F129" s="6"/>
      <c r="J129" s="7" t="s">
        <v>680</v>
      </c>
      <c r="M129" s="81"/>
      <c r="N129" s="81"/>
      <c r="O129" s="81"/>
      <c r="P129" s="81"/>
      <c r="Q129" s="81"/>
      <c r="R129" s="81"/>
      <c r="S129" s="81"/>
      <c r="T129" s="539"/>
      <c r="U129" s="81">
        <f t="shared" si="33"/>
        <v>0</v>
      </c>
    </row>
    <row r="130" spans="1:21" s="7" customFormat="1" ht="15">
      <c r="A130" s="4"/>
      <c r="B130" s="4"/>
      <c r="C130" s="4"/>
      <c r="D130" s="4"/>
      <c r="E130" s="5" t="s">
        <v>33</v>
      </c>
      <c r="F130" s="6"/>
      <c r="K130" s="7" t="s">
        <v>681</v>
      </c>
      <c r="M130" s="81"/>
      <c r="N130" s="81"/>
      <c r="O130" s="81"/>
      <c r="P130" s="81"/>
      <c r="Q130" s="81"/>
      <c r="R130" s="81"/>
      <c r="S130" s="81"/>
      <c r="T130" s="539"/>
      <c r="U130" s="81">
        <f t="shared" si="33"/>
        <v>0</v>
      </c>
    </row>
    <row r="131" spans="1:21" s="7" customFormat="1" ht="15">
      <c r="A131" s="4"/>
      <c r="B131" s="4"/>
      <c r="C131" s="4"/>
      <c r="D131" s="4"/>
      <c r="E131" s="5"/>
      <c r="F131" s="6"/>
      <c r="L131" s="7" t="s">
        <v>59</v>
      </c>
      <c r="M131" s="81">
        <v>0</v>
      </c>
      <c r="N131" s="81">
        <v>0</v>
      </c>
      <c r="O131" s="81">
        <v>180</v>
      </c>
      <c r="P131" s="81">
        <v>0</v>
      </c>
      <c r="Q131" s="81">
        <v>35</v>
      </c>
      <c r="R131" s="81">
        <v>145</v>
      </c>
      <c r="S131" s="81">
        <f>N131+O131</f>
        <v>180</v>
      </c>
      <c r="T131" s="539" t="s">
        <v>682</v>
      </c>
      <c r="U131" s="81">
        <f t="shared" si="33"/>
        <v>180</v>
      </c>
    </row>
    <row r="132" spans="1:21" s="544" customFormat="1" ht="15.75">
      <c r="A132" s="328" t="s">
        <v>661</v>
      </c>
      <c r="B132" s="329"/>
      <c r="C132" s="329"/>
      <c r="D132" s="329"/>
      <c r="E132" s="330"/>
      <c r="F132" s="331"/>
      <c r="G132" s="332"/>
      <c r="H132" s="332" t="s">
        <v>97</v>
      </c>
      <c r="I132" s="332"/>
      <c r="J132" s="332"/>
      <c r="K132" s="332"/>
      <c r="L132" s="332"/>
      <c r="M132" s="333">
        <f aca="true" t="shared" si="37" ref="M132:S132">SUM(M130:M131)</f>
        <v>0</v>
      </c>
      <c r="N132" s="333">
        <f t="shared" si="37"/>
        <v>0</v>
      </c>
      <c r="O132" s="333">
        <f t="shared" si="37"/>
        <v>180</v>
      </c>
      <c r="P132" s="333">
        <f t="shared" si="37"/>
        <v>0</v>
      </c>
      <c r="Q132" s="333">
        <f t="shared" si="37"/>
        <v>35</v>
      </c>
      <c r="R132" s="333">
        <f t="shared" si="37"/>
        <v>145</v>
      </c>
      <c r="S132" s="333">
        <f t="shared" si="37"/>
        <v>180</v>
      </c>
      <c r="T132" s="742"/>
      <c r="U132" s="81">
        <f t="shared" si="33"/>
        <v>180</v>
      </c>
    </row>
    <row r="133" spans="1:21" s="131" customFormat="1" ht="15.75">
      <c r="A133" s="117" t="s">
        <v>528</v>
      </c>
      <c r="B133" s="117"/>
      <c r="C133" s="117"/>
      <c r="D133" s="117"/>
      <c r="E133" s="334"/>
      <c r="F133" s="335"/>
      <c r="G133" s="129" t="s">
        <v>519</v>
      </c>
      <c r="M133" s="126"/>
      <c r="N133" s="126"/>
      <c r="O133" s="126"/>
      <c r="P133" s="126"/>
      <c r="Q133" s="126"/>
      <c r="R133" s="126"/>
      <c r="S133" s="126"/>
      <c r="T133" s="687"/>
      <c r="U133" s="313"/>
    </row>
    <row r="134" spans="1:21" s="7" customFormat="1" ht="15">
      <c r="A134" s="4"/>
      <c r="B134" s="4"/>
      <c r="C134" s="4"/>
      <c r="D134" s="4"/>
      <c r="E134" s="5"/>
      <c r="F134" s="6"/>
      <c r="J134" s="7" t="s">
        <v>680</v>
      </c>
      <c r="M134" s="81"/>
      <c r="N134" s="81"/>
      <c r="O134" s="81"/>
      <c r="P134" s="81"/>
      <c r="Q134" s="81"/>
      <c r="R134" s="81"/>
      <c r="S134" s="81"/>
      <c r="T134" s="539"/>
      <c r="U134" s="81">
        <f>SUM(P134:R134)</f>
        <v>0</v>
      </c>
    </row>
    <row r="135" spans="1:21" s="7" customFormat="1" ht="15">
      <c r="A135" s="4"/>
      <c r="B135" s="4"/>
      <c r="C135" s="4"/>
      <c r="D135" s="4"/>
      <c r="E135" s="5" t="s">
        <v>33</v>
      </c>
      <c r="F135" s="6"/>
      <c r="K135" s="7" t="s">
        <v>681</v>
      </c>
      <c r="M135" s="81"/>
      <c r="N135" s="81"/>
      <c r="O135" s="81"/>
      <c r="P135" s="81"/>
      <c r="Q135" s="81"/>
      <c r="R135" s="81"/>
      <c r="S135" s="81"/>
      <c r="T135" s="539"/>
      <c r="U135" s="81">
        <f>SUM(P135:R135)</f>
        <v>0</v>
      </c>
    </row>
    <row r="136" spans="1:21" s="7" customFormat="1" ht="15">
      <c r="A136" s="336"/>
      <c r="B136" s="336"/>
      <c r="C136" s="336"/>
      <c r="D136" s="336"/>
      <c r="E136" s="337"/>
      <c r="F136" s="338"/>
      <c r="G136" s="339"/>
      <c r="H136" s="339"/>
      <c r="I136" s="339"/>
      <c r="J136" s="339"/>
      <c r="K136" s="339"/>
      <c r="L136" s="339" t="s">
        <v>59</v>
      </c>
      <c r="M136" s="340">
        <v>2000</v>
      </c>
      <c r="N136" s="340">
        <v>2000</v>
      </c>
      <c r="O136" s="340">
        <v>0</v>
      </c>
      <c r="P136" s="340">
        <v>0</v>
      </c>
      <c r="Q136" s="340">
        <v>2000</v>
      </c>
      <c r="R136" s="340">
        <v>0</v>
      </c>
      <c r="S136" s="340">
        <f>N136+O136</f>
        <v>2000</v>
      </c>
      <c r="T136" s="747" t="s">
        <v>682</v>
      </c>
      <c r="U136" s="81">
        <f>SUM(P136:R136)</f>
        <v>2000</v>
      </c>
    </row>
    <row r="137" spans="1:21" s="131" customFormat="1" ht="15.75">
      <c r="A137" s="132" t="s">
        <v>527</v>
      </c>
      <c r="B137" s="132"/>
      <c r="C137" s="132"/>
      <c r="D137" s="132"/>
      <c r="E137" s="341"/>
      <c r="F137" s="342"/>
      <c r="G137" s="133"/>
      <c r="H137" s="133" t="s">
        <v>132</v>
      </c>
      <c r="I137" s="133"/>
      <c r="J137" s="133"/>
      <c r="K137" s="133"/>
      <c r="L137" s="133"/>
      <c r="M137" s="343">
        <f aca="true" t="shared" si="38" ref="M137:S137">SUM(M136)</f>
        <v>2000</v>
      </c>
      <c r="N137" s="343">
        <f t="shared" si="38"/>
        <v>2000</v>
      </c>
      <c r="O137" s="343">
        <f t="shared" si="38"/>
        <v>0</v>
      </c>
      <c r="P137" s="343">
        <f t="shared" si="38"/>
        <v>0</v>
      </c>
      <c r="Q137" s="343">
        <f t="shared" si="38"/>
        <v>2000</v>
      </c>
      <c r="R137" s="343">
        <f t="shared" si="38"/>
        <v>0</v>
      </c>
      <c r="S137" s="343">
        <f t="shared" si="38"/>
        <v>2000</v>
      </c>
      <c r="T137" s="748"/>
      <c r="U137" s="313"/>
    </row>
    <row r="138" spans="1:21" s="544" customFormat="1" ht="15.75">
      <c r="A138" s="85" t="s">
        <v>624</v>
      </c>
      <c r="B138" s="85"/>
      <c r="C138" s="85"/>
      <c r="D138" s="85"/>
      <c r="E138" s="344"/>
      <c r="F138" s="345"/>
      <c r="G138" s="86"/>
      <c r="H138" s="86" t="s">
        <v>656</v>
      </c>
      <c r="I138" s="86"/>
      <c r="J138" s="86"/>
      <c r="K138" s="86"/>
      <c r="L138" s="86"/>
      <c r="M138" s="87">
        <f aca="true" t="shared" si="39" ref="M138:S138">SUM(M91,M104,M110)</f>
        <v>329943</v>
      </c>
      <c r="N138" s="87">
        <f>SUM(N91,N104,N110)</f>
        <v>343998</v>
      </c>
      <c r="O138" s="87">
        <v>0</v>
      </c>
      <c r="P138" s="87">
        <f t="shared" si="39"/>
        <v>0</v>
      </c>
      <c r="Q138" s="87">
        <f t="shared" si="39"/>
        <v>808264</v>
      </c>
      <c r="R138" s="87">
        <f t="shared" si="39"/>
        <v>97047</v>
      </c>
      <c r="S138" s="87">
        <f t="shared" si="39"/>
        <v>905311</v>
      </c>
      <c r="T138" s="690"/>
      <c r="U138" s="81">
        <f aca="true" t="shared" si="40" ref="U138:U165">SUM(P138:R138)</f>
        <v>905311</v>
      </c>
    </row>
    <row r="139" spans="1:21" ht="15">
      <c r="A139" s="327"/>
      <c r="B139" s="327"/>
      <c r="C139" s="327"/>
      <c r="D139" s="327"/>
      <c r="E139" s="5" t="s">
        <v>32</v>
      </c>
      <c r="F139" s="128"/>
      <c r="G139" s="129"/>
      <c r="H139" s="129"/>
      <c r="I139" s="129"/>
      <c r="J139" s="129"/>
      <c r="K139" s="16" t="s">
        <v>688</v>
      </c>
      <c r="L139" s="129"/>
      <c r="M139" s="313">
        <f aca="true" t="shared" si="41" ref="M139:R139">SUM(M91)</f>
        <v>316320</v>
      </c>
      <c r="N139" s="313">
        <f t="shared" si="41"/>
        <v>330375</v>
      </c>
      <c r="O139" s="313">
        <f t="shared" si="41"/>
        <v>477889</v>
      </c>
      <c r="P139" s="313">
        <f t="shared" si="41"/>
        <v>0</v>
      </c>
      <c r="Q139" s="313">
        <f t="shared" si="41"/>
        <v>808264</v>
      </c>
      <c r="R139" s="313">
        <f t="shared" si="41"/>
        <v>0</v>
      </c>
      <c r="S139" s="81">
        <f>N139+O139</f>
        <v>808264</v>
      </c>
      <c r="T139" s="539" t="s">
        <v>797</v>
      </c>
      <c r="U139" s="434">
        <f t="shared" si="40"/>
        <v>808264</v>
      </c>
    </row>
    <row r="140" spans="1:21" s="436" customFormat="1" ht="15.75">
      <c r="A140" s="117"/>
      <c r="B140" s="117"/>
      <c r="C140" s="117"/>
      <c r="D140" s="327"/>
      <c r="E140" s="127" t="s">
        <v>33</v>
      </c>
      <c r="F140" s="128"/>
      <c r="G140" s="129"/>
      <c r="H140" s="129"/>
      <c r="I140" s="129"/>
      <c r="J140" s="129"/>
      <c r="K140" s="129" t="s">
        <v>681</v>
      </c>
      <c r="L140" s="129"/>
      <c r="M140" s="313">
        <f aca="true" t="shared" si="42" ref="M140:R140">SUM(M104,M122,M132,M127,M137)</f>
        <v>30877</v>
      </c>
      <c r="N140" s="313">
        <f t="shared" si="42"/>
        <v>30877</v>
      </c>
      <c r="O140" s="313">
        <f t="shared" si="42"/>
        <v>70611</v>
      </c>
      <c r="P140" s="313">
        <f t="shared" si="42"/>
        <v>0</v>
      </c>
      <c r="Q140" s="313">
        <f t="shared" si="42"/>
        <v>14756</v>
      </c>
      <c r="R140" s="313">
        <f t="shared" si="42"/>
        <v>86732</v>
      </c>
      <c r="S140" s="81">
        <f>N140+O140</f>
        <v>101488</v>
      </c>
      <c r="T140" s="539" t="s">
        <v>682</v>
      </c>
      <c r="U140" s="434">
        <f t="shared" si="40"/>
        <v>101488</v>
      </c>
    </row>
    <row r="141" spans="1:21" ht="15">
      <c r="A141" s="327"/>
      <c r="B141" s="327"/>
      <c r="C141" s="327"/>
      <c r="D141" s="327"/>
      <c r="E141" s="127" t="s">
        <v>34</v>
      </c>
      <c r="F141" s="128"/>
      <c r="G141" s="129"/>
      <c r="H141" s="129"/>
      <c r="I141" s="129"/>
      <c r="J141" s="129"/>
      <c r="K141" s="16" t="s">
        <v>684</v>
      </c>
      <c r="L141" s="129"/>
      <c r="M141" s="313">
        <f aca="true" t="shared" si="43" ref="M141:R141">SUM(M110)</f>
        <v>0</v>
      </c>
      <c r="N141" s="313">
        <f t="shared" si="43"/>
        <v>0</v>
      </c>
      <c r="O141" s="313">
        <f t="shared" si="43"/>
        <v>13014</v>
      </c>
      <c r="P141" s="313">
        <f t="shared" si="43"/>
        <v>0</v>
      </c>
      <c r="Q141" s="313">
        <f t="shared" si="43"/>
        <v>0</v>
      </c>
      <c r="R141" s="313">
        <f t="shared" si="43"/>
        <v>13014</v>
      </c>
      <c r="S141" s="81">
        <f>N141+O141</f>
        <v>13014</v>
      </c>
      <c r="T141" s="539" t="s">
        <v>685</v>
      </c>
      <c r="U141" s="434">
        <f t="shared" si="40"/>
        <v>13014</v>
      </c>
    </row>
    <row r="142" spans="1:21" ht="15">
      <c r="A142" s="327"/>
      <c r="B142" s="327"/>
      <c r="C142" s="327"/>
      <c r="D142" s="327"/>
      <c r="E142" s="127" t="s">
        <v>35</v>
      </c>
      <c r="F142" s="128"/>
      <c r="G142" s="129"/>
      <c r="H142" s="129"/>
      <c r="I142" s="129"/>
      <c r="J142" s="129"/>
      <c r="K142" s="16" t="s">
        <v>798</v>
      </c>
      <c r="L142" s="129"/>
      <c r="M142" s="313">
        <f>SUM(M117)</f>
        <v>0</v>
      </c>
      <c r="N142" s="313">
        <v>9</v>
      </c>
      <c r="O142" s="313">
        <f>SUM(O117)</f>
        <v>4453</v>
      </c>
      <c r="P142" s="313">
        <f>SUM(P117)</f>
        <v>0</v>
      </c>
      <c r="Q142" s="313">
        <f>SUM(Q117)</f>
        <v>9</v>
      </c>
      <c r="R142" s="313">
        <f>SUM(R117)</f>
        <v>4453</v>
      </c>
      <c r="S142" s="81">
        <f>N142+O142</f>
        <v>4462</v>
      </c>
      <c r="T142" s="539" t="s">
        <v>687</v>
      </c>
      <c r="U142" s="434">
        <f t="shared" si="40"/>
        <v>4462</v>
      </c>
    </row>
    <row r="143" spans="1:21" s="436" customFormat="1" ht="15.75">
      <c r="A143" s="82"/>
      <c r="B143" s="82"/>
      <c r="C143" s="82"/>
      <c r="D143" s="82" t="s">
        <v>627</v>
      </c>
      <c r="E143" s="346"/>
      <c r="F143" s="83"/>
      <c r="G143" s="83"/>
      <c r="H143" s="83"/>
      <c r="I143" s="83"/>
      <c r="J143" s="83" t="s">
        <v>689</v>
      </c>
      <c r="K143" s="83"/>
      <c r="L143" s="83"/>
      <c r="M143" s="84">
        <f aca="true" t="shared" si="44" ref="M143:S143">SUM(M139:M142,)</f>
        <v>347197</v>
      </c>
      <c r="N143" s="84">
        <f t="shared" si="44"/>
        <v>361261</v>
      </c>
      <c r="O143" s="84">
        <f t="shared" si="44"/>
        <v>565967</v>
      </c>
      <c r="P143" s="84">
        <f t="shared" si="44"/>
        <v>0</v>
      </c>
      <c r="Q143" s="84">
        <f t="shared" si="44"/>
        <v>823029</v>
      </c>
      <c r="R143" s="84">
        <f t="shared" si="44"/>
        <v>104199</v>
      </c>
      <c r="S143" s="84">
        <f t="shared" si="44"/>
        <v>927228</v>
      </c>
      <c r="T143" s="741"/>
      <c r="U143" s="434">
        <f t="shared" si="40"/>
        <v>927228</v>
      </c>
    </row>
    <row r="144" spans="1:21" ht="15.75">
      <c r="A144" s="117"/>
      <c r="B144" s="117"/>
      <c r="C144" s="117"/>
      <c r="D144" s="117"/>
      <c r="E144" s="117"/>
      <c r="F144" s="131"/>
      <c r="G144" s="131"/>
      <c r="H144" s="131"/>
      <c r="I144" s="131"/>
      <c r="J144" s="131"/>
      <c r="K144" s="131"/>
      <c r="L144" s="131"/>
      <c r="O144" s="81"/>
      <c r="P144" s="81"/>
      <c r="Q144" s="81"/>
      <c r="R144" s="81"/>
      <c r="S144" s="81"/>
      <c r="T144" s="539"/>
      <c r="U144" s="434">
        <f t="shared" si="40"/>
        <v>0</v>
      </c>
    </row>
    <row r="145" spans="1:21" ht="15.75">
      <c r="A145" s="117"/>
      <c r="B145" s="117"/>
      <c r="C145" s="117"/>
      <c r="D145" s="117"/>
      <c r="E145" s="117"/>
      <c r="F145" s="131"/>
      <c r="G145" s="131"/>
      <c r="H145" s="131"/>
      <c r="I145" s="131"/>
      <c r="J145" s="131"/>
      <c r="K145" s="131"/>
      <c r="L145" s="131"/>
      <c r="O145" s="81"/>
      <c r="P145" s="81"/>
      <c r="Q145" s="81"/>
      <c r="R145" s="81"/>
      <c r="S145" s="81"/>
      <c r="T145" s="539"/>
      <c r="U145" s="434">
        <f t="shared" si="40"/>
        <v>0</v>
      </c>
    </row>
    <row r="146" spans="1:21" ht="15.75">
      <c r="A146" s="117"/>
      <c r="B146" s="117"/>
      <c r="C146" s="117"/>
      <c r="D146" s="117"/>
      <c r="E146" s="117"/>
      <c r="F146" s="131"/>
      <c r="G146" s="131"/>
      <c r="H146" s="131"/>
      <c r="I146" s="131"/>
      <c r="J146" s="131"/>
      <c r="K146" s="131"/>
      <c r="L146" s="131"/>
      <c r="M146" s="347"/>
      <c r="N146" s="347"/>
      <c r="O146" s="347"/>
      <c r="P146" s="81"/>
      <c r="Q146" s="81"/>
      <c r="R146" s="81"/>
      <c r="S146" s="81"/>
      <c r="T146" s="539"/>
      <c r="U146" s="434">
        <f t="shared" si="40"/>
        <v>0</v>
      </c>
    </row>
    <row r="147" spans="1:21" ht="15.75">
      <c r="A147" s="117"/>
      <c r="B147" s="117"/>
      <c r="C147" s="117"/>
      <c r="D147" s="117"/>
      <c r="E147" s="117"/>
      <c r="F147" s="131"/>
      <c r="G147" s="131"/>
      <c r="H147" s="131"/>
      <c r="I147" s="131"/>
      <c r="J147" s="131"/>
      <c r="K147" s="131"/>
      <c r="L147" s="131"/>
      <c r="O147" s="81"/>
      <c r="P147" s="81"/>
      <c r="Q147" s="81"/>
      <c r="R147" s="81"/>
      <c r="S147" s="81"/>
      <c r="T147" s="539"/>
      <c r="U147" s="434">
        <f t="shared" si="40"/>
        <v>0</v>
      </c>
    </row>
    <row r="148" spans="1:21" ht="15.75">
      <c r="A148" s="117"/>
      <c r="B148" s="117"/>
      <c r="C148" s="117"/>
      <c r="D148" s="117"/>
      <c r="E148" s="117"/>
      <c r="F148" s="131"/>
      <c r="G148" s="131"/>
      <c r="H148" s="131"/>
      <c r="I148" s="131"/>
      <c r="J148" s="131"/>
      <c r="K148" s="131"/>
      <c r="L148" s="131"/>
      <c r="O148" s="81"/>
      <c r="P148" s="81"/>
      <c r="Q148" s="81"/>
      <c r="R148" s="81"/>
      <c r="S148" s="81"/>
      <c r="T148" s="539"/>
      <c r="U148" s="434">
        <f t="shared" si="40"/>
        <v>0</v>
      </c>
    </row>
    <row r="149" spans="1:21" ht="15.75">
      <c r="A149" s="117"/>
      <c r="B149" s="117"/>
      <c r="C149" s="117"/>
      <c r="D149" s="117"/>
      <c r="E149" s="117"/>
      <c r="F149" s="131"/>
      <c r="G149" s="131"/>
      <c r="H149" s="131"/>
      <c r="I149" s="131"/>
      <c r="J149" s="131"/>
      <c r="K149" s="131"/>
      <c r="L149" s="131"/>
      <c r="O149" s="81"/>
      <c r="P149" s="81"/>
      <c r="Q149" s="81"/>
      <c r="R149" s="81"/>
      <c r="S149" s="81"/>
      <c r="T149" s="539"/>
      <c r="U149" s="434">
        <f t="shared" si="40"/>
        <v>0</v>
      </c>
    </row>
    <row r="150" spans="1:21" ht="15.75">
      <c r="A150" s="953" t="s">
        <v>530</v>
      </c>
      <c r="B150" s="953"/>
      <c r="C150" s="953"/>
      <c r="D150" s="953"/>
      <c r="E150" s="953"/>
      <c r="F150" s="953"/>
      <c r="G150" s="953"/>
      <c r="H150" s="953"/>
      <c r="I150" s="953"/>
      <c r="J150" s="953"/>
      <c r="K150" s="953"/>
      <c r="L150" s="953"/>
      <c r="M150" s="953"/>
      <c r="N150" s="953"/>
      <c r="O150" s="953"/>
      <c r="P150" s="953"/>
      <c r="Q150" s="953"/>
      <c r="R150" s="953"/>
      <c r="S150" s="953"/>
      <c r="T150" s="953"/>
      <c r="U150" s="434">
        <f t="shared" si="40"/>
        <v>0</v>
      </c>
    </row>
    <row r="151" spans="1:21" ht="15.75">
      <c r="A151" s="117"/>
      <c r="B151" s="117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9"/>
      <c r="N151" s="159"/>
      <c r="O151" s="159"/>
      <c r="P151" s="81"/>
      <c r="Q151" s="81"/>
      <c r="R151" s="81"/>
      <c r="S151" s="81"/>
      <c r="T151" s="539"/>
      <c r="U151" s="434">
        <f t="shared" si="40"/>
        <v>0</v>
      </c>
    </row>
    <row r="152" spans="1:21" ht="15.75">
      <c r="A152" s="117"/>
      <c r="B152" s="11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9"/>
      <c r="N152" s="159"/>
      <c r="O152" s="159"/>
      <c r="P152" s="81"/>
      <c r="Q152" s="81"/>
      <c r="R152" s="81"/>
      <c r="S152" s="81"/>
      <c r="T152" s="539"/>
      <c r="U152" s="434">
        <f t="shared" si="40"/>
        <v>0</v>
      </c>
    </row>
    <row r="153" spans="1:21" ht="15.75">
      <c r="A153" s="117"/>
      <c r="B153" s="117"/>
      <c r="C153" s="158"/>
      <c r="D153" s="158"/>
      <c r="E153" s="158"/>
      <c r="F153" s="158"/>
      <c r="G153" s="158"/>
      <c r="H153" s="158"/>
      <c r="I153" s="158"/>
      <c r="J153" s="158"/>
      <c r="K153" s="158"/>
      <c r="L153" s="118"/>
      <c r="M153" s="118"/>
      <c r="N153" s="259"/>
      <c r="O153" s="259"/>
      <c r="P153" s="81"/>
      <c r="Q153" s="81"/>
      <c r="R153" s="81"/>
      <c r="S153" s="81"/>
      <c r="T153" s="690" t="s">
        <v>596</v>
      </c>
      <c r="U153" s="434">
        <f t="shared" si="40"/>
        <v>0</v>
      </c>
    </row>
    <row r="154" spans="1:21" ht="95.25">
      <c r="A154" s="119" t="s">
        <v>597</v>
      </c>
      <c r="B154" s="119" t="s">
        <v>598</v>
      </c>
      <c r="C154" s="119" t="s">
        <v>599</v>
      </c>
      <c r="D154" s="119" t="s">
        <v>600</v>
      </c>
      <c r="E154" s="119" t="s">
        <v>601</v>
      </c>
      <c r="F154" s="119" t="s">
        <v>602</v>
      </c>
      <c r="G154" s="119" t="s">
        <v>603</v>
      </c>
      <c r="H154" s="119" t="s">
        <v>604</v>
      </c>
      <c r="I154" s="119" t="s">
        <v>605</v>
      </c>
      <c r="J154" s="119" t="s">
        <v>606</v>
      </c>
      <c r="K154" s="119" t="s">
        <v>607</v>
      </c>
      <c r="L154" s="160" t="s">
        <v>608</v>
      </c>
      <c r="M154" s="120" t="s">
        <v>456</v>
      </c>
      <c r="N154" s="120" t="s">
        <v>166</v>
      </c>
      <c r="O154" s="120" t="s">
        <v>454</v>
      </c>
      <c r="P154" s="688" t="s">
        <v>741</v>
      </c>
      <c r="Q154" s="688" t="s">
        <v>742</v>
      </c>
      <c r="R154" s="688" t="s">
        <v>743</v>
      </c>
      <c r="S154" s="688" t="s">
        <v>169</v>
      </c>
      <c r="T154" s="120" t="s">
        <v>457</v>
      </c>
      <c r="U154" s="434">
        <f t="shared" si="40"/>
        <v>0</v>
      </c>
    </row>
    <row r="155" spans="1:24" s="431" customFormat="1" ht="15">
      <c r="A155" s="121" t="s">
        <v>609</v>
      </c>
      <c r="B155" s="121" t="s">
        <v>610</v>
      </c>
      <c r="C155" s="121" t="s">
        <v>611</v>
      </c>
      <c r="D155" s="121" t="s">
        <v>612</v>
      </c>
      <c r="E155" s="121" t="s">
        <v>613</v>
      </c>
      <c r="F155" s="121" t="s">
        <v>614</v>
      </c>
      <c r="G155" s="121" t="s">
        <v>615</v>
      </c>
      <c r="H155" s="121" t="s">
        <v>616</v>
      </c>
      <c r="I155" s="121" t="s">
        <v>617</v>
      </c>
      <c r="J155" s="121" t="s">
        <v>618</v>
      </c>
      <c r="K155" s="121" t="s">
        <v>619</v>
      </c>
      <c r="L155" s="121" t="s">
        <v>458</v>
      </c>
      <c r="M155" s="120" t="s">
        <v>459</v>
      </c>
      <c r="N155" s="120" t="s">
        <v>167</v>
      </c>
      <c r="O155" s="120" t="s">
        <v>620</v>
      </c>
      <c r="P155" s="522" t="s">
        <v>621</v>
      </c>
      <c r="Q155" s="522" t="s">
        <v>622</v>
      </c>
      <c r="R155" s="522" t="s">
        <v>623</v>
      </c>
      <c r="S155" s="522" t="s">
        <v>842</v>
      </c>
      <c r="T155" s="522" t="s">
        <v>460</v>
      </c>
      <c r="U155" s="434">
        <f t="shared" si="40"/>
        <v>0</v>
      </c>
      <c r="V155" s="432"/>
      <c r="W155" s="432"/>
      <c r="X155" s="432"/>
    </row>
    <row r="156" spans="1:21" ht="15">
      <c r="A156" s="4" t="s">
        <v>690</v>
      </c>
      <c r="G156" s="7" t="s">
        <v>625</v>
      </c>
      <c r="O156" s="81"/>
      <c r="P156" s="81"/>
      <c r="Q156" s="81"/>
      <c r="R156" s="81"/>
      <c r="S156" s="81"/>
      <c r="T156" s="539"/>
      <c r="U156" s="434">
        <f t="shared" si="40"/>
        <v>0</v>
      </c>
    </row>
    <row r="157" spans="4:21" ht="15">
      <c r="D157" s="4" t="s">
        <v>652</v>
      </c>
      <c r="J157" s="7" t="s">
        <v>691</v>
      </c>
      <c r="O157" s="81"/>
      <c r="P157" s="81"/>
      <c r="Q157" s="81"/>
      <c r="R157" s="81"/>
      <c r="S157" s="81"/>
      <c r="T157" s="539" t="s">
        <v>848</v>
      </c>
      <c r="U157" s="434">
        <f t="shared" si="40"/>
        <v>0</v>
      </c>
    </row>
    <row r="158" spans="5:21" ht="15">
      <c r="E158" s="6" t="s">
        <v>36</v>
      </c>
      <c r="F158" s="9"/>
      <c r="K158" s="7" t="s">
        <v>692</v>
      </c>
      <c r="O158" s="81"/>
      <c r="P158" s="81"/>
      <c r="Q158" s="81"/>
      <c r="R158" s="81"/>
      <c r="S158" s="81"/>
      <c r="T158" s="539"/>
      <c r="U158" s="434">
        <f t="shared" si="40"/>
        <v>0</v>
      </c>
    </row>
    <row r="159" spans="5:21" ht="15">
      <c r="E159" s="6"/>
      <c r="F159" s="104"/>
      <c r="L159" s="7" t="s">
        <v>693</v>
      </c>
      <c r="M159" s="81">
        <v>5804</v>
      </c>
      <c r="N159" s="81">
        <v>5804</v>
      </c>
      <c r="O159" s="81">
        <v>0</v>
      </c>
      <c r="P159" s="81">
        <v>0</v>
      </c>
      <c r="Q159" s="81">
        <v>5804</v>
      </c>
      <c r="R159" s="81">
        <v>0</v>
      </c>
      <c r="S159" s="81">
        <f>N159+O159</f>
        <v>5804</v>
      </c>
      <c r="T159" s="539" t="s">
        <v>694</v>
      </c>
      <c r="U159" s="434">
        <f t="shared" si="40"/>
        <v>5804</v>
      </c>
    </row>
    <row r="160" spans="5:21" ht="15">
      <c r="E160" s="6"/>
      <c r="F160" s="104"/>
      <c r="L160" s="7" t="s">
        <v>127</v>
      </c>
      <c r="M160" s="81">
        <v>9998</v>
      </c>
      <c r="N160" s="81">
        <v>9998</v>
      </c>
      <c r="O160" s="81">
        <v>0</v>
      </c>
      <c r="P160" s="81">
        <v>0</v>
      </c>
      <c r="Q160" s="81">
        <v>9998</v>
      </c>
      <c r="R160" s="81">
        <v>0</v>
      </c>
      <c r="S160" s="81">
        <f>N160+O160</f>
        <v>9998</v>
      </c>
      <c r="T160" s="539" t="s">
        <v>694</v>
      </c>
      <c r="U160" s="434"/>
    </row>
    <row r="161" spans="5:21" ht="15">
      <c r="E161" s="6" t="s">
        <v>57</v>
      </c>
      <c r="F161" s="104"/>
      <c r="J161" s="7" t="s">
        <v>310</v>
      </c>
      <c r="O161" s="81"/>
      <c r="P161" s="81"/>
      <c r="Q161" s="81"/>
      <c r="R161" s="81"/>
      <c r="S161" s="81"/>
      <c r="T161" s="539"/>
      <c r="U161" s="434"/>
    </row>
    <row r="162" spans="5:21" ht="15">
      <c r="E162" s="6"/>
      <c r="F162" s="104"/>
      <c r="L162" s="7" t="s">
        <v>311</v>
      </c>
      <c r="M162" s="81">
        <v>0</v>
      </c>
      <c r="N162" s="81">
        <v>0</v>
      </c>
      <c r="O162" s="81">
        <v>22634</v>
      </c>
      <c r="P162" s="81">
        <v>0</v>
      </c>
      <c r="Q162" s="81">
        <v>22634</v>
      </c>
      <c r="R162" s="81">
        <v>0</v>
      </c>
      <c r="S162" s="81">
        <f>N162+O162</f>
        <v>22634</v>
      </c>
      <c r="T162" s="539" t="s">
        <v>312</v>
      </c>
      <c r="U162" s="434"/>
    </row>
    <row r="163" spans="1:21" s="436" customFormat="1" ht="15.75">
      <c r="A163" s="122" t="s">
        <v>690</v>
      </c>
      <c r="B163" s="122"/>
      <c r="C163" s="122"/>
      <c r="D163" s="122"/>
      <c r="E163" s="122"/>
      <c r="F163" s="124"/>
      <c r="G163" s="124"/>
      <c r="H163" s="124" t="s">
        <v>656</v>
      </c>
      <c r="I163" s="124"/>
      <c r="J163" s="124"/>
      <c r="K163" s="83"/>
      <c r="L163" s="83"/>
      <c r="M163" s="84">
        <f>SUM(M159:M162)</f>
        <v>15802</v>
      </c>
      <c r="N163" s="84">
        <f aca="true" t="shared" si="45" ref="N163:S163">SUM(N159:N162)</f>
        <v>15802</v>
      </c>
      <c r="O163" s="84">
        <f t="shared" si="45"/>
        <v>22634</v>
      </c>
      <c r="P163" s="84">
        <f t="shared" si="45"/>
        <v>0</v>
      </c>
      <c r="Q163" s="84">
        <f t="shared" si="45"/>
        <v>38436</v>
      </c>
      <c r="R163" s="84">
        <f t="shared" si="45"/>
        <v>0</v>
      </c>
      <c r="S163" s="84">
        <f t="shared" si="45"/>
        <v>38436</v>
      </c>
      <c r="T163" s="741" t="s">
        <v>848</v>
      </c>
      <c r="U163" s="434">
        <f t="shared" si="40"/>
        <v>38436</v>
      </c>
    </row>
    <row r="164" spans="1:21" s="436" customFormat="1" ht="15.75">
      <c r="A164" s="534"/>
      <c r="B164" s="534"/>
      <c r="C164" s="534"/>
      <c r="D164" s="534" t="s">
        <v>652</v>
      </c>
      <c r="E164" s="749"/>
      <c r="F164" s="537"/>
      <c r="G164" s="750"/>
      <c r="H164" s="537"/>
      <c r="I164" s="537"/>
      <c r="J164" s="750" t="s">
        <v>63</v>
      </c>
      <c r="K164" s="86"/>
      <c r="L164" s="86"/>
      <c r="M164" s="87">
        <f>M163</f>
        <v>15802</v>
      </c>
      <c r="N164" s="87">
        <f aca="true" t="shared" si="46" ref="N164:S164">N163</f>
        <v>15802</v>
      </c>
      <c r="O164" s="87">
        <f t="shared" si="46"/>
        <v>22634</v>
      </c>
      <c r="P164" s="87">
        <f t="shared" si="46"/>
        <v>0</v>
      </c>
      <c r="Q164" s="87">
        <f t="shared" si="46"/>
        <v>38436</v>
      </c>
      <c r="R164" s="87">
        <f t="shared" si="46"/>
        <v>0</v>
      </c>
      <c r="S164" s="87">
        <f t="shared" si="46"/>
        <v>38436</v>
      </c>
      <c r="T164" s="690" t="s">
        <v>848</v>
      </c>
      <c r="U164" s="434">
        <f t="shared" si="40"/>
        <v>38436</v>
      </c>
    </row>
    <row r="165" spans="1:21" s="436" customFormat="1" ht="15.75">
      <c r="A165" s="122"/>
      <c r="B165" s="161" t="s">
        <v>61</v>
      </c>
      <c r="C165" s="122"/>
      <c r="D165" s="122"/>
      <c r="E165" s="122"/>
      <c r="F165" s="124"/>
      <c r="G165" s="124"/>
      <c r="H165" s="124"/>
      <c r="I165" s="124"/>
      <c r="J165" s="124"/>
      <c r="K165" s="124"/>
      <c r="L165" s="124"/>
      <c r="M165" s="125">
        <f aca="true" t="shared" si="47" ref="M165:S165">SUM(M82,M143,M164)</f>
        <v>2113620</v>
      </c>
      <c r="N165" s="125">
        <f t="shared" si="47"/>
        <v>2136523</v>
      </c>
      <c r="O165" s="125">
        <f t="shared" si="47"/>
        <v>985315</v>
      </c>
      <c r="P165" s="125">
        <f t="shared" si="47"/>
        <v>77206</v>
      </c>
      <c r="Q165" s="125">
        <f t="shared" si="47"/>
        <v>2556972</v>
      </c>
      <c r="R165" s="125">
        <f t="shared" si="47"/>
        <v>487660</v>
      </c>
      <c r="S165" s="125">
        <f t="shared" si="47"/>
        <v>3121838</v>
      </c>
      <c r="T165" s="745"/>
      <c r="U165" s="434">
        <f t="shared" si="40"/>
        <v>3121838</v>
      </c>
    </row>
    <row r="166" spans="1:21" s="436" customFormat="1" ht="15.75">
      <c r="A166" s="117"/>
      <c r="B166" s="162"/>
      <c r="C166" s="117"/>
      <c r="D166" s="117"/>
      <c r="E166" s="117"/>
      <c r="F166" s="131"/>
      <c r="G166" s="131"/>
      <c r="H166" s="131"/>
      <c r="I166" s="131"/>
      <c r="J166" s="131"/>
      <c r="K166" s="131"/>
      <c r="L166" s="131"/>
      <c r="M166" s="126"/>
      <c r="N166" s="126"/>
      <c r="O166" s="126"/>
      <c r="P166" s="126"/>
      <c r="Q166" s="126"/>
      <c r="R166" s="126"/>
      <c r="S166" s="126"/>
      <c r="T166" s="687"/>
      <c r="U166" s="437"/>
    </row>
    <row r="167" spans="2:20" ht="15">
      <c r="B167" s="163"/>
      <c r="H167" s="7" t="s">
        <v>647</v>
      </c>
      <c r="O167" s="81"/>
      <c r="P167" s="81"/>
      <c r="Q167" s="81"/>
      <c r="R167" s="81"/>
      <c r="S167" s="81"/>
      <c r="T167" s="539"/>
    </row>
  </sheetData>
  <sheetProtection selectLockedCells="1" selectUnlockedCells="1"/>
  <mergeCells count="4">
    <mergeCell ref="A3:T3"/>
    <mergeCell ref="A84:T84"/>
    <mergeCell ref="A150:T150"/>
    <mergeCell ref="A83:T83"/>
  </mergeCells>
  <printOptions horizontalCentered="1"/>
  <pageMargins left="0.39375" right="0.39375" top="0.39375" bottom="0.19652777777777777" header="0.5118055555555555" footer="0.5118055555555555"/>
  <pageSetup horizontalDpi="600" verticalDpi="600" orientation="portrait" paperSize="9" scale="43" r:id="rId1"/>
  <headerFooter alignWithMargins="0">
    <oddFooter>&amp;C&amp;P. oldal</oddFooter>
  </headerFooter>
  <rowBreaks count="2" manualBreakCount="2">
    <brk id="83" max="255" man="1"/>
    <brk id="1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94"/>
  <sheetViews>
    <sheetView view="pageBreakPreview" zoomScale="75" zoomScaleNormal="75" zoomScaleSheetLayoutView="75" zoomScalePageLayoutView="0" workbookViewId="0" topLeftCell="A1">
      <pane xSplit="3" ySplit="8" topLeftCell="D43" activePane="bottomRight" state="frozen"/>
      <selection pane="topLeft" activeCell="A1" sqref="A1"/>
      <selection pane="topRight" activeCell="AG1" sqref="AG1"/>
      <selection pane="bottomLeft" activeCell="A9" sqref="A9"/>
      <selection pane="bottomRight" activeCell="A89" sqref="A89:T89"/>
    </sheetView>
  </sheetViews>
  <sheetFormatPr defaultColWidth="9.00390625" defaultRowHeight="12.75"/>
  <cols>
    <col min="1" max="1" width="6.375" style="18" customWidth="1"/>
    <col min="2" max="2" width="68.875" style="18" customWidth="1"/>
    <col min="3" max="3" width="20.75390625" style="17" customWidth="1"/>
    <col min="4" max="4" width="11.75390625" style="17" customWidth="1"/>
    <col min="5" max="5" width="12.25390625" style="438" customWidth="1"/>
    <col min="6" max="6" width="13.25390625" style="438" bestFit="1" customWidth="1"/>
    <col min="7" max="9" width="11.875" style="438" customWidth="1"/>
    <col min="10" max="10" width="9.125" style="438" customWidth="1"/>
    <col min="11" max="11" width="10.375" style="438" customWidth="1"/>
    <col min="12" max="44" width="9.125" style="439" customWidth="1"/>
    <col min="45" max="16384" width="9.125" style="440" customWidth="1"/>
  </cols>
  <sheetData>
    <row r="1" spans="1:44" s="19" customFormat="1" ht="14.25">
      <c r="A1" s="18"/>
      <c r="B1" s="18"/>
      <c r="C1" s="17"/>
      <c r="D1" s="17"/>
      <c r="E1" s="17"/>
      <c r="F1" s="17"/>
      <c r="G1" s="17"/>
      <c r="H1" s="17"/>
      <c r="I1" s="17"/>
      <c r="J1" s="17"/>
      <c r="K1" s="17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s="19" customFormat="1" ht="17.25">
      <c r="A2" s="18"/>
      <c r="B2" s="18"/>
      <c r="C2" s="17"/>
      <c r="D2" s="17"/>
      <c r="E2" s="17"/>
      <c r="F2" s="17"/>
      <c r="G2" s="17"/>
      <c r="H2" s="17"/>
      <c r="I2" s="17"/>
      <c r="J2" s="498" t="s">
        <v>342</v>
      </c>
      <c r="K2" s="17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s="19" customFormat="1" ht="15">
      <c r="A3" s="18"/>
      <c r="B3" s="18"/>
      <c r="C3" s="17"/>
      <c r="D3" s="17"/>
      <c r="E3" s="17"/>
      <c r="F3" s="17"/>
      <c r="G3" s="17"/>
      <c r="H3" s="17"/>
      <c r="I3" s="17"/>
      <c r="J3" s="498"/>
      <c r="K3" s="1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s="19" customFormat="1" ht="15.75">
      <c r="A4" s="952" t="s">
        <v>525</v>
      </c>
      <c r="B4" s="952"/>
      <c r="C4" s="952"/>
      <c r="D4" s="952"/>
      <c r="E4" s="952"/>
      <c r="F4" s="952"/>
      <c r="G4" s="952"/>
      <c r="H4" s="952"/>
      <c r="I4" s="952"/>
      <c r="J4" s="952"/>
      <c r="K4" s="17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19" customFormat="1" ht="15">
      <c r="A5" s="18"/>
      <c r="B5" s="28"/>
      <c r="C5" s="17"/>
      <c r="D5" s="17"/>
      <c r="E5" s="17"/>
      <c r="F5" s="17"/>
      <c r="G5" s="17"/>
      <c r="H5" s="17"/>
      <c r="I5" s="17"/>
      <c r="J5" s="17"/>
      <c r="K5" s="17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19" customFormat="1" ht="15">
      <c r="A6" s="18"/>
      <c r="B6" s="18"/>
      <c r="C6" s="17"/>
      <c r="D6" s="17"/>
      <c r="E6" s="17"/>
      <c r="F6" s="17"/>
      <c r="G6" s="17"/>
      <c r="H6" s="17"/>
      <c r="I6" s="17"/>
      <c r="J6" s="517" t="s">
        <v>452</v>
      </c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19" customFormat="1" ht="45" customHeight="1">
      <c r="A7" s="926" t="s">
        <v>453</v>
      </c>
      <c r="B7" s="926"/>
      <c r="C7" s="282" t="s">
        <v>456</v>
      </c>
      <c r="D7" s="282" t="s">
        <v>166</v>
      </c>
      <c r="E7" s="282" t="s">
        <v>454</v>
      </c>
      <c r="F7" s="519" t="s">
        <v>741</v>
      </c>
      <c r="G7" s="519" t="s">
        <v>742</v>
      </c>
      <c r="H7" s="519" t="s">
        <v>743</v>
      </c>
      <c r="I7" s="520" t="s">
        <v>170</v>
      </c>
      <c r="J7" s="282" t="s">
        <v>457</v>
      </c>
      <c r="K7" s="1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s="19" customFormat="1" ht="12.75" customHeight="1">
      <c r="A8" s="281"/>
      <c r="B8" s="283" t="s">
        <v>458</v>
      </c>
      <c r="C8" s="284" t="s">
        <v>459</v>
      </c>
      <c r="D8" s="284" t="s">
        <v>167</v>
      </c>
      <c r="E8" s="284" t="s">
        <v>620</v>
      </c>
      <c r="F8" s="522" t="s">
        <v>621</v>
      </c>
      <c r="G8" s="522" t="s">
        <v>622</v>
      </c>
      <c r="H8" s="522" t="s">
        <v>623</v>
      </c>
      <c r="I8" s="522" t="s">
        <v>842</v>
      </c>
      <c r="J8" s="284" t="s">
        <v>460</v>
      </c>
      <c r="K8" s="1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19" customFormat="1" ht="14.25">
      <c r="A9" s="18" t="s">
        <v>108</v>
      </c>
      <c r="B9" s="18"/>
      <c r="C9" s="17">
        <v>43246</v>
      </c>
      <c r="D9" s="17">
        <v>43265</v>
      </c>
      <c r="E9" s="17">
        <v>37</v>
      </c>
      <c r="F9" s="17">
        <v>0</v>
      </c>
      <c r="G9" s="17">
        <v>38852</v>
      </c>
      <c r="H9" s="17">
        <v>4450</v>
      </c>
      <c r="I9" s="17">
        <f>D9+E9</f>
        <v>43302</v>
      </c>
      <c r="J9" s="528" t="s">
        <v>470</v>
      </c>
      <c r="K9" s="17">
        <f>SUM(F9:H9)</f>
        <v>43302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19" customFormat="1" ht="14.25">
      <c r="A10" s="285" t="s">
        <v>545</v>
      </c>
      <c r="B10" s="18"/>
      <c r="C10" s="20">
        <v>11843</v>
      </c>
      <c r="D10" s="20">
        <v>11843</v>
      </c>
      <c r="E10" s="20">
        <v>0</v>
      </c>
      <c r="F10" s="17">
        <v>0</v>
      </c>
      <c r="G10" s="17">
        <v>0</v>
      </c>
      <c r="H10" s="17">
        <v>11843</v>
      </c>
      <c r="I10" s="17">
        <f>D10+E10</f>
        <v>11843</v>
      </c>
      <c r="J10" s="527" t="s">
        <v>470</v>
      </c>
      <c r="K10" s="17">
        <f>SUM(F10:H10)</f>
        <v>11843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19" customFormat="1" ht="14.25">
      <c r="A11" s="285" t="s">
        <v>178</v>
      </c>
      <c r="B11" s="18"/>
      <c r="C11" s="17">
        <v>62839</v>
      </c>
      <c r="D11" s="17">
        <v>62839</v>
      </c>
      <c r="E11" s="17">
        <v>165075</v>
      </c>
      <c r="F11" s="17">
        <v>0</v>
      </c>
      <c r="G11" s="17">
        <v>227914</v>
      </c>
      <c r="H11" s="17">
        <v>0</v>
      </c>
      <c r="I11" s="17">
        <f>D11+E11</f>
        <v>227914</v>
      </c>
      <c r="J11" s="528" t="s">
        <v>470</v>
      </c>
      <c r="K11" s="17">
        <f aca="true" t="shared" si="0" ref="K11:K64">SUM(F11:H11)</f>
        <v>227914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s="19" customFormat="1" ht="14.25">
      <c r="A12" s="285" t="s">
        <v>759</v>
      </c>
      <c r="B12" s="18"/>
      <c r="C12" s="17">
        <v>774</v>
      </c>
      <c r="D12" s="17">
        <v>774</v>
      </c>
      <c r="E12" s="17">
        <v>0</v>
      </c>
      <c r="F12" s="17">
        <v>0</v>
      </c>
      <c r="G12" s="17">
        <v>0</v>
      </c>
      <c r="H12" s="17">
        <v>774</v>
      </c>
      <c r="I12" s="17">
        <f>D12+E12</f>
        <v>774</v>
      </c>
      <c r="J12" s="528" t="s">
        <v>470</v>
      </c>
      <c r="K12" s="17">
        <f t="shared" si="0"/>
        <v>774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526" customFormat="1" ht="12.75" customHeight="1">
      <c r="A13" s="286" t="s">
        <v>812</v>
      </c>
      <c r="B13" s="287"/>
      <c r="C13" s="288">
        <f aca="true" t="shared" si="1" ref="C13:I13">SUM(C9:C12)</f>
        <v>118702</v>
      </c>
      <c r="D13" s="288">
        <f t="shared" si="1"/>
        <v>118721</v>
      </c>
      <c r="E13" s="288">
        <f t="shared" si="1"/>
        <v>165112</v>
      </c>
      <c r="F13" s="288">
        <f t="shared" si="1"/>
        <v>0</v>
      </c>
      <c r="G13" s="288">
        <f t="shared" si="1"/>
        <v>266766</v>
      </c>
      <c r="H13" s="288">
        <f t="shared" si="1"/>
        <v>17067</v>
      </c>
      <c r="I13" s="288">
        <f t="shared" si="1"/>
        <v>283833</v>
      </c>
      <c r="J13" s="288" t="s">
        <v>470</v>
      </c>
      <c r="K13" s="17">
        <f t="shared" si="0"/>
        <v>283833</v>
      </c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</row>
    <row r="14" spans="1:44" s="19" customFormat="1" ht="14.25">
      <c r="A14" s="18" t="s">
        <v>109</v>
      </c>
      <c r="B14" s="18"/>
      <c r="C14" s="17">
        <v>11676</v>
      </c>
      <c r="D14" s="17">
        <v>11681</v>
      </c>
      <c r="E14" s="17">
        <v>10</v>
      </c>
      <c r="F14" s="17">
        <v>0</v>
      </c>
      <c r="G14" s="17">
        <v>10489</v>
      </c>
      <c r="H14" s="17">
        <v>1202</v>
      </c>
      <c r="I14" s="17">
        <f>D14+E14</f>
        <v>11691</v>
      </c>
      <c r="J14" s="528" t="s">
        <v>471</v>
      </c>
      <c r="K14" s="17">
        <f t="shared" si="0"/>
        <v>11691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s="19" customFormat="1" ht="14.25">
      <c r="A15" s="285" t="s">
        <v>555</v>
      </c>
      <c r="B15" s="18"/>
      <c r="C15" s="20">
        <v>3198</v>
      </c>
      <c r="D15" s="20">
        <v>3198</v>
      </c>
      <c r="E15" s="20">
        <v>0</v>
      </c>
      <c r="F15" s="17">
        <v>0</v>
      </c>
      <c r="G15" s="17">
        <v>0</v>
      </c>
      <c r="H15" s="17">
        <v>3198</v>
      </c>
      <c r="I15" s="17">
        <f>D15+E15</f>
        <v>3198</v>
      </c>
      <c r="J15" s="527" t="s">
        <v>471</v>
      </c>
      <c r="K15" s="17">
        <f>SUM(F15:H15)</f>
        <v>3198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19" customFormat="1" ht="14.25">
      <c r="A16" s="285" t="s">
        <v>179</v>
      </c>
      <c r="B16" s="18"/>
      <c r="C16" s="17">
        <v>8483</v>
      </c>
      <c r="D16" s="17">
        <v>8483</v>
      </c>
      <c r="E16" s="17">
        <v>22859</v>
      </c>
      <c r="F16" s="17">
        <v>0</v>
      </c>
      <c r="G16" s="17">
        <v>31342</v>
      </c>
      <c r="H16" s="17">
        <v>0</v>
      </c>
      <c r="I16" s="17">
        <f>D16+E16</f>
        <v>31342</v>
      </c>
      <c r="J16" s="528" t="s">
        <v>471</v>
      </c>
      <c r="K16" s="17">
        <f t="shared" si="0"/>
        <v>31342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s="19" customFormat="1" ht="14.25">
      <c r="A17" s="285" t="s">
        <v>758</v>
      </c>
      <c r="B17" s="18"/>
      <c r="C17" s="17">
        <v>209</v>
      </c>
      <c r="D17" s="17">
        <v>209</v>
      </c>
      <c r="E17" s="17">
        <v>0</v>
      </c>
      <c r="F17" s="17">
        <v>0</v>
      </c>
      <c r="G17" s="17">
        <v>0</v>
      </c>
      <c r="H17" s="17">
        <v>209</v>
      </c>
      <c r="I17" s="17">
        <f>D17+E17</f>
        <v>209</v>
      </c>
      <c r="J17" s="528" t="s">
        <v>471</v>
      </c>
      <c r="K17" s="17">
        <f t="shared" si="0"/>
        <v>209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s="526" customFormat="1" ht="15">
      <c r="A18" s="22" t="s">
        <v>814</v>
      </c>
      <c r="B18" s="22"/>
      <c r="C18" s="21">
        <f aca="true" t="shared" si="2" ref="C18:I18">SUM(C14:C17)</f>
        <v>23566</v>
      </c>
      <c r="D18" s="21">
        <f t="shared" si="2"/>
        <v>23571</v>
      </c>
      <c r="E18" s="21">
        <f t="shared" si="2"/>
        <v>22869</v>
      </c>
      <c r="F18" s="21">
        <f t="shared" si="2"/>
        <v>0</v>
      </c>
      <c r="G18" s="21">
        <f t="shared" si="2"/>
        <v>41831</v>
      </c>
      <c r="H18" s="21">
        <f t="shared" si="2"/>
        <v>4609</v>
      </c>
      <c r="I18" s="21">
        <f t="shared" si="2"/>
        <v>46440</v>
      </c>
      <c r="J18" s="524" t="s">
        <v>471</v>
      </c>
      <c r="K18" s="17">
        <f t="shared" si="0"/>
        <v>46440</v>
      </c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</row>
    <row r="19" spans="1:44" s="19" customFormat="1" ht="14.25">
      <c r="A19" s="19" t="s">
        <v>472</v>
      </c>
      <c r="C19" s="20">
        <v>58938</v>
      </c>
      <c r="D19" s="20">
        <v>58938</v>
      </c>
      <c r="E19" s="20">
        <v>7963</v>
      </c>
      <c r="F19" s="17">
        <v>0</v>
      </c>
      <c r="G19" s="17">
        <v>66901</v>
      </c>
      <c r="H19" s="17">
        <v>0</v>
      </c>
      <c r="I19" s="17">
        <f>D19+E19</f>
        <v>66901</v>
      </c>
      <c r="J19" s="527" t="s">
        <v>467</v>
      </c>
      <c r="K19" s="17">
        <f t="shared" si="0"/>
        <v>66901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s="19" customFormat="1" ht="14.25">
      <c r="A20" s="285" t="s">
        <v>744</v>
      </c>
      <c r="C20" s="20">
        <v>28000</v>
      </c>
      <c r="D20" s="20">
        <v>28000</v>
      </c>
      <c r="E20" s="20">
        <v>0</v>
      </c>
      <c r="F20" s="17">
        <v>0</v>
      </c>
      <c r="G20" s="17">
        <v>28000</v>
      </c>
      <c r="H20" s="17">
        <v>0</v>
      </c>
      <c r="I20" s="17">
        <f>D20+E20</f>
        <v>28000</v>
      </c>
      <c r="J20" s="527" t="s">
        <v>467</v>
      </c>
      <c r="K20" s="17">
        <f t="shared" si="0"/>
        <v>28000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s="19" customFormat="1" ht="14.25">
      <c r="A21" s="285" t="s">
        <v>534</v>
      </c>
      <c r="B21" s="18"/>
      <c r="C21" s="17">
        <v>485</v>
      </c>
      <c r="D21" s="17">
        <v>485</v>
      </c>
      <c r="E21" s="17">
        <v>0</v>
      </c>
      <c r="F21" s="17">
        <v>0</v>
      </c>
      <c r="G21" s="17">
        <v>485</v>
      </c>
      <c r="H21" s="17">
        <v>0</v>
      </c>
      <c r="I21" s="17">
        <f>D21+E21</f>
        <v>485</v>
      </c>
      <c r="J21" s="528" t="s">
        <v>467</v>
      </c>
      <c r="K21" s="17">
        <f t="shared" si="0"/>
        <v>485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s="19" customFormat="1" ht="14.25">
      <c r="A22" s="289" t="s">
        <v>535</v>
      </c>
      <c r="B22" s="290"/>
      <c r="C22" s="291">
        <f aca="true" t="shared" si="3" ref="C22:H22">SUM(C23:C25)</f>
        <v>14200</v>
      </c>
      <c r="D22" s="291">
        <f t="shared" si="3"/>
        <v>14200</v>
      </c>
      <c r="E22" s="291">
        <f t="shared" si="3"/>
        <v>126</v>
      </c>
      <c r="F22" s="291">
        <f t="shared" si="3"/>
        <v>0</v>
      </c>
      <c r="G22" s="291">
        <f t="shared" si="3"/>
        <v>14326</v>
      </c>
      <c r="H22" s="291">
        <f t="shared" si="3"/>
        <v>0</v>
      </c>
      <c r="I22" s="677">
        <f>D22+E22</f>
        <v>14326</v>
      </c>
      <c r="J22" s="678" t="s">
        <v>467</v>
      </c>
      <c r="K22" s="17">
        <f t="shared" si="0"/>
        <v>14326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s="19" customFormat="1" ht="14.25">
      <c r="A23" s="285" t="s">
        <v>536</v>
      </c>
      <c r="B23" s="18"/>
      <c r="C23" s="17">
        <v>2200</v>
      </c>
      <c r="D23" s="17">
        <v>2200</v>
      </c>
      <c r="E23" s="17">
        <v>0</v>
      </c>
      <c r="F23" s="20">
        <v>0</v>
      </c>
      <c r="G23" s="20">
        <v>2200</v>
      </c>
      <c r="H23" s="20">
        <v>0</v>
      </c>
      <c r="I23" s="17">
        <f>D23+E23</f>
        <v>2200</v>
      </c>
      <c r="J23" s="528" t="s">
        <v>467</v>
      </c>
      <c r="K23" s="17">
        <f t="shared" si="0"/>
        <v>2200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s="19" customFormat="1" ht="14.25">
      <c r="A24" s="285" t="s">
        <v>537</v>
      </c>
      <c r="B24" s="18"/>
      <c r="C24" s="17">
        <v>10000</v>
      </c>
      <c r="D24" s="17">
        <v>10000</v>
      </c>
      <c r="E24" s="17">
        <v>126</v>
      </c>
      <c r="F24" s="20">
        <v>0</v>
      </c>
      <c r="G24" s="20">
        <v>10126</v>
      </c>
      <c r="H24" s="20">
        <v>0</v>
      </c>
      <c r="I24" s="17">
        <f aca="true" t="shared" si="4" ref="I24:I49">D24+E24</f>
        <v>10126</v>
      </c>
      <c r="J24" s="528" t="s">
        <v>467</v>
      </c>
      <c r="K24" s="17">
        <f t="shared" si="0"/>
        <v>10126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s="19" customFormat="1" ht="14.25">
      <c r="A25" s="285" t="s">
        <v>538</v>
      </c>
      <c r="C25" s="20">
        <v>2000</v>
      </c>
      <c r="D25" s="20">
        <v>2000</v>
      </c>
      <c r="E25" s="20">
        <v>0</v>
      </c>
      <c r="F25" s="20">
        <v>0</v>
      </c>
      <c r="G25" s="20">
        <v>2000</v>
      </c>
      <c r="H25" s="20">
        <v>0</v>
      </c>
      <c r="I25" s="17">
        <f t="shared" si="4"/>
        <v>2000</v>
      </c>
      <c r="J25" s="527" t="s">
        <v>467</v>
      </c>
      <c r="K25" s="17">
        <f t="shared" si="0"/>
        <v>2000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11" s="19" customFormat="1" ht="14.25">
      <c r="A26" s="285" t="s">
        <v>539</v>
      </c>
      <c r="B26" s="18"/>
      <c r="C26" s="17">
        <v>2500</v>
      </c>
      <c r="D26" s="17">
        <v>2500</v>
      </c>
      <c r="E26" s="17">
        <v>0</v>
      </c>
      <c r="F26" s="17">
        <v>0</v>
      </c>
      <c r="G26" s="17">
        <v>2500</v>
      </c>
      <c r="H26" s="17">
        <v>0</v>
      </c>
      <c r="I26" s="17">
        <f t="shared" si="4"/>
        <v>2500</v>
      </c>
      <c r="J26" s="528" t="s">
        <v>467</v>
      </c>
      <c r="K26" s="17">
        <f t="shared" si="0"/>
        <v>2500</v>
      </c>
    </row>
    <row r="27" spans="1:11" s="19" customFormat="1" ht="14.25">
      <c r="A27" s="285" t="s">
        <v>540</v>
      </c>
      <c r="B27" s="18"/>
      <c r="C27" s="17">
        <v>50000</v>
      </c>
      <c r="D27" s="17">
        <v>50000</v>
      </c>
      <c r="E27" s="17">
        <v>0</v>
      </c>
      <c r="F27" s="17">
        <v>0</v>
      </c>
      <c r="G27" s="17">
        <v>50000</v>
      </c>
      <c r="H27" s="17">
        <v>0</v>
      </c>
      <c r="I27" s="17">
        <f t="shared" si="4"/>
        <v>50000</v>
      </c>
      <c r="J27" s="528" t="s">
        <v>467</v>
      </c>
      <c r="K27" s="17">
        <f t="shared" si="0"/>
        <v>50000</v>
      </c>
    </row>
    <row r="28" spans="1:11" s="19" customFormat="1" ht="14.25">
      <c r="A28" s="285" t="s">
        <v>541</v>
      </c>
      <c r="B28" s="18"/>
      <c r="C28" s="17">
        <v>300</v>
      </c>
      <c r="D28" s="17">
        <v>300</v>
      </c>
      <c r="E28" s="17">
        <v>0</v>
      </c>
      <c r="F28" s="17">
        <v>0</v>
      </c>
      <c r="G28" s="17">
        <v>300</v>
      </c>
      <c r="H28" s="17">
        <v>0</v>
      </c>
      <c r="I28" s="17">
        <f t="shared" si="4"/>
        <v>300</v>
      </c>
      <c r="J28" s="528" t="s">
        <v>467</v>
      </c>
      <c r="K28" s="17">
        <f t="shared" si="0"/>
        <v>300</v>
      </c>
    </row>
    <row r="29" spans="1:11" s="19" customFormat="1" ht="14.25">
      <c r="A29" s="285" t="s">
        <v>542</v>
      </c>
      <c r="B29" s="18"/>
      <c r="C29" s="17">
        <v>6096</v>
      </c>
      <c r="D29" s="17">
        <v>6096</v>
      </c>
      <c r="E29" s="17">
        <v>0</v>
      </c>
      <c r="F29" s="17">
        <v>0</v>
      </c>
      <c r="G29" s="17">
        <v>0</v>
      </c>
      <c r="H29" s="17">
        <v>6096</v>
      </c>
      <c r="I29" s="17">
        <f t="shared" si="4"/>
        <v>6096</v>
      </c>
      <c r="J29" s="528" t="s">
        <v>467</v>
      </c>
      <c r="K29" s="17">
        <f t="shared" si="0"/>
        <v>6096</v>
      </c>
    </row>
    <row r="30" spans="1:11" s="19" customFormat="1" ht="14.25">
      <c r="A30" s="285" t="s">
        <v>543</v>
      </c>
      <c r="B30" s="18"/>
      <c r="C30" s="17">
        <v>7497</v>
      </c>
      <c r="D30" s="17">
        <v>7497</v>
      </c>
      <c r="E30" s="17">
        <v>0</v>
      </c>
      <c r="F30" s="17">
        <v>0</v>
      </c>
      <c r="G30" s="17">
        <v>7497</v>
      </c>
      <c r="H30" s="17">
        <v>0</v>
      </c>
      <c r="I30" s="17">
        <f t="shared" si="4"/>
        <v>7497</v>
      </c>
      <c r="J30" s="528" t="s">
        <v>467</v>
      </c>
      <c r="K30" s="17">
        <f t="shared" si="0"/>
        <v>7497</v>
      </c>
    </row>
    <row r="31" spans="1:11" s="19" customFormat="1" ht="14.25">
      <c r="A31" s="285" t="s">
        <v>745</v>
      </c>
      <c r="B31" s="18"/>
      <c r="C31" s="17">
        <v>42000</v>
      </c>
      <c r="D31" s="17">
        <v>42000</v>
      </c>
      <c r="E31" s="17">
        <v>0</v>
      </c>
      <c r="F31" s="17">
        <v>0</v>
      </c>
      <c r="G31" s="17">
        <v>42000</v>
      </c>
      <c r="H31" s="17">
        <v>0</v>
      </c>
      <c r="I31" s="17">
        <f t="shared" si="4"/>
        <v>42000</v>
      </c>
      <c r="J31" s="528" t="s">
        <v>467</v>
      </c>
      <c r="K31" s="17">
        <f t="shared" si="0"/>
        <v>42000</v>
      </c>
    </row>
    <row r="32" spans="1:11" s="19" customFormat="1" ht="14.25">
      <c r="A32" s="285" t="s">
        <v>128</v>
      </c>
      <c r="B32" s="18"/>
      <c r="C32" s="17">
        <v>20000</v>
      </c>
      <c r="D32" s="17">
        <v>20000</v>
      </c>
      <c r="E32" s="17">
        <v>-2566</v>
      </c>
      <c r="F32" s="17">
        <v>0</v>
      </c>
      <c r="G32" s="17">
        <v>17434</v>
      </c>
      <c r="H32" s="17">
        <v>0</v>
      </c>
      <c r="I32" s="17">
        <f t="shared" si="4"/>
        <v>17434</v>
      </c>
      <c r="J32" s="528" t="s">
        <v>467</v>
      </c>
      <c r="K32" s="17">
        <f t="shared" si="0"/>
        <v>17434</v>
      </c>
    </row>
    <row r="33" spans="1:11" s="19" customFormat="1" ht="14.25">
      <c r="A33" s="285" t="s">
        <v>544</v>
      </c>
      <c r="B33" s="18"/>
      <c r="C33" s="17">
        <v>50000</v>
      </c>
      <c r="D33" s="17">
        <v>50000</v>
      </c>
      <c r="E33" s="17">
        <v>0</v>
      </c>
      <c r="F33" s="17">
        <v>0</v>
      </c>
      <c r="G33" s="17">
        <v>50000</v>
      </c>
      <c r="H33" s="17">
        <v>0</v>
      </c>
      <c r="I33" s="17">
        <f t="shared" si="4"/>
        <v>50000</v>
      </c>
      <c r="J33" s="528" t="s">
        <v>467</v>
      </c>
      <c r="K33" s="17">
        <f t="shared" si="0"/>
        <v>50000</v>
      </c>
    </row>
    <row r="34" spans="1:44" s="19" customFormat="1" ht="14.25">
      <c r="A34" s="285" t="s">
        <v>121</v>
      </c>
      <c r="B34" s="18"/>
      <c r="C34" s="17">
        <v>4500</v>
      </c>
      <c r="D34" s="17">
        <v>4500</v>
      </c>
      <c r="E34" s="17">
        <v>48089</v>
      </c>
      <c r="F34" s="17">
        <v>0</v>
      </c>
      <c r="G34" s="17">
        <v>52589</v>
      </c>
      <c r="H34" s="17">
        <v>0</v>
      </c>
      <c r="I34" s="17">
        <f t="shared" si="4"/>
        <v>52589</v>
      </c>
      <c r="J34" s="528" t="s">
        <v>467</v>
      </c>
      <c r="K34" s="17">
        <f t="shared" si="0"/>
        <v>52589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11" s="19" customFormat="1" ht="14.25">
      <c r="A35" s="285" t="s">
        <v>557</v>
      </c>
      <c r="B35" s="18"/>
      <c r="C35" s="17">
        <v>3356</v>
      </c>
      <c r="D35" s="17">
        <v>3356</v>
      </c>
      <c r="E35" s="17">
        <v>0</v>
      </c>
      <c r="F35" s="17">
        <v>0</v>
      </c>
      <c r="G35" s="17">
        <v>3356</v>
      </c>
      <c r="H35" s="17">
        <v>0</v>
      </c>
      <c r="I35" s="17">
        <f t="shared" si="4"/>
        <v>3356</v>
      </c>
      <c r="J35" s="528" t="s">
        <v>467</v>
      </c>
      <c r="K35" s="17">
        <f>SUM(F35:H35)</f>
        <v>3356</v>
      </c>
    </row>
    <row r="36" spans="1:11" s="19" customFormat="1" ht="14.25">
      <c r="A36" s="285" t="s">
        <v>556</v>
      </c>
      <c r="B36" s="18"/>
      <c r="C36" s="17">
        <v>3229</v>
      </c>
      <c r="D36" s="17">
        <v>3229</v>
      </c>
      <c r="E36" s="17">
        <v>0</v>
      </c>
      <c r="F36" s="17">
        <v>0</v>
      </c>
      <c r="G36" s="17">
        <v>0</v>
      </c>
      <c r="H36" s="17">
        <v>3229</v>
      </c>
      <c r="I36" s="17">
        <f t="shared" si="4"/>
        <v>3229</v>
      </c>
      <c r="J36" s="528" t="s">
        <v>467</v>
      </c>
      <c r="K36" s="17">
        <f t="shared" si="0"/>
        <v>3229</v>
      </c>
    </row>
    <row r="37" spans="1:44" s="19" customFormat="1" ht="14.25">
      <c r="A37" s="18" t="s">
        <v>129</v>
      </c>
      <c r="B37" s="18"/>
      <c r="C37" s="17">
        <v>1575</v>
      </c>
      <c r="D37" s="17">
        <v>1575</v>
      </c>
      <c r="E37" s="17">
        <v>0</v>
      </c>
      <c r="F37" s="17">
        <v>0</v>
      </c>
      <c r="G37" s="17">
        <v>0</v>
      </c>
      <c r="H37" s="17">
        <v>1575</v>
      </c>
      <c r="I37" s="17">
        <f t="shared" si="4"/>
        <v>1575</v>
      </c>
      <c r="J37" s="528" t="s">
        <v>467</v>
      </c>
      <c r="K37" s="17">
        <f t="shared" si="0"/>
        <v>1575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s="19" customFormat="1" ht="14.25">
      <c r="A38" s="18" t="s">
        <v>164</v>
      </c>
      <c r="B38" s="18"/>
      <c r="C38" s="17">
        <v>325</v>
      </c>
      <c r="D38" s="17">
        <v>325</v>
      </c>
      <c r="E38" s="17">
        <v>0</v>
      </c>
      <c r="F38" s="17">
        <v>0</v>
      </c>
      <c r="G38" s="17">
        <v>0</v>
      </c>
      <c r="H38" s="17">
        <v>325</v>
      </c>
      <c r="I38" s="17">
        <f t="shared" si="4"/>
        <v>325</v>
      </c>
      <c r="J38" s="528" t="s">
        <v>467</v>
      </c>
      <c r="K38" s="17">
        <f t="shared" si="0"/>
        <v>325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11" s="19" customFormat="1" ht="14.25">
      <c r="A39" s="18" t="s">
        <v>579</v>
      </c>
      <c r="B39" s="18"/>
      <c r="C39" s="17">
        <v>4700</v>
      </c>
      <c r="D39" s="17">
        <v>4700</v>
      </c>
      <c r="E39" s="17">
        <v>0</v>
      </c>
      <c r="F39" s="17">
        <v>0</v>
      </c>
      <c r="G39" s="17">
        <v>0</v>
      </c>
      <c r="H39" s="17">
        <v>4700</v>
      </c>
      <c r="I39" s="17">
        <f t="shared" si="4"/>
        <v>4700</v>
      </c>
      <c r="J39" s="528" t="s">
        <v>467</v>
      </c>
      <c r="K39" s="17">
        <f t="shared" si="0"/>
        <v>4700</v>
      </c>
    </row>
    <row r="40" spans="1:11" s="19" customFormat="1" ht="14.25">
      <c r="A40" s="18" t="s">
        <v>185</v>
      </c>
      <c r="B40" s="18"/>
      <c r="C40" s="17">
        <v>0</v>
      </c>
      <c r="D40" s="17">
        <v>0</v>
      </c>
      <c r="E40" s="17">
        <v>525</v>
      </c>
      <c r="F40" s="17">
        <v>0</v>
      </c>
      <c r="G40" s="17">
        <v>0</v>
      </c>
      <c r="H40" s="17">
        <v>525</v>
      </c>
      <c r="I40" s="17">
        <f t="shared" si="4"/>
        <v>525</v>
      </c>
      <c r="J40" s="528" t="s">
        <v>467</v>
      </c>
      <c r="K40" s="17">
        <f t="shared" si="0"/>
        <v>525</v>
      </c>
    </row>
    <row r="41" spans="1:11" s="19" customFormat="1" ht="14.25">
      <c r="A41" s="18" t="s">
        <v>206</v>
      </c>
      <c r="B41" s="18"/>
      <c r="C41" s="17">
        <v>0</v>
      </c>
      <c r="D41" s="17">
        <v>0</v>
      </c>
      <c r="E41" s="17">
        <v>7214</v>
      </c>
      <c r="F41" s="17">
        <v>0</v>
      </c>
      <c r="G41" s="17">
        <v>0</v>
      </c>
      <c r="H41" s="17">
        <v>7214</v>
      </c>
      <c r="I41" s="17">
        <f t="shared" si="4"/>
        <v>7214</v>
      </c>
      <c r="J41" s="528" t="s">
        <v>467</v>
      </c>
      <c r="K41" s="17">
        <f t="shared" si="0"/>
        <v>7214</v>
      </c>
    </row>
    <row r="42" spans="1:11" s="19" customFormat="1" ht="14.25">
      <c r="A42" s="18" t="s">
        <v>214</v>
      </c>
      <c r="B42" s="18"/>
      <c r="C42" s="17">
        <v>0</v>
      </c>
      <c r="D42" s="17">
        <v>0</v>
      </c>
      <c r="E42" s="17">
        <v>2159</v>
      </c>
      <c r="F42" s="17">
        <v>0</v>
      </c>
      <c r="G42" s="17">
        <v>0</v>
      </c>
      <c r="H42" s="17">
        <v>2159</v>
      </c>
      <c r="I42" s="17">
        <f t="shared" si="4"/>
        <v>2159</v>
      </c>
      <c r="J42" s="528" t="s">
        <v>467</v>
      </c>
      <c r="K42" s="17">
        <f t="shared" si="0"/>
        <v>2159</v>
      </c>
    </row>
    <row r="43" spans="1:11" s="19" customFormat="1" ht="14.25">
      <c r="A43" s="18" t="s">
        <v>180</v>
      </c>
      <c r="B43" s="18"/>
      <c r="C43" s="17">
        <v>0</v>
      </c>
      <c r="D43" s="17">
        <v>0</v>
      </c>
      <c r="E43" s="17">
        <v>953</v>
      </c>
      <c r="F43" s="17">
        <v>0</v>
      </c>
      <c r="G43" s="17">
        <v>0</v>
      </c>
      <c r="H43" s="17">
        <v>953</v>
      </c>
      <c r="I43" s="17">
        <f t="shared" si="4"/>
        <v>953</v>
      </c>
      <c r="J43" s="528" t="s">
        <v>467</v>
      </c>
      <c r="K43" s="17">
        <f t="shared" si="0"/>
        <v>953</v>
      </c>
    </row>
    <row r="44" spans="1:11" s="19" customFormat="1" ht="14.25">
      <c r="A44" s="18" t="s">
        <v>181</v>
      </c>
      <c r="B44" s="18"/>
      <c r="C44" s="17">
        <v>0</v>
      </c>
      <c r="D44" s="17">
        <v>0</v>
      </c>
      <c r="E44" s="17">
        <v>2921</v>
      </c>
      <c r="F44" s="17">
        <v>0</v>
      </c>
      <c r="G44" s="17">
        <v>0</v>
      </c>
      <c r="H44" s="17">
        <v>2921</v>
      </c>
      <c r="I44" s="17">
        <f t="shared" si="4"/>
        <v>2921</v>
      </c>
      <c r="J44" s="528" t="s">
        <v>467</v>
      </c>
      <c r="K44" s="17">
        <f t="shared" si="0"/>
        <v>2921</v>
      </c>
    </row>
    <row r="45" spans="1:11" s="19" customFormat="1" ht="14.25">
      <c r="A45" s="18" t="s">
        <v>182</v>
      </c>
      <c r="B45" s="18"/>
      <c r="C45" s="17">
        <v>0</v>
      </c>
      <c r="D45" s="17">
        <v>0</v>
      </c>
      <c r="E45" s="17">
        <v>4445</v>
      </c>
      <c r="F45" s="17">
        <v>0</v>
      </c>
      <c r="G45" s="17">
        <v>0</v>
      </c>
      <c r="H45" s="17">
        <v>4445</v>
      </c>
      <c r="I45" s="17">
        <f t="shared" si="4"/>
        <v>4445</v>
      </c>
      <c r="J45" s="528" t="s">
        <v>467</v>
      </c>
      <c r="K45" s="17">
        <f t="shared" si="0"/>
        <v>4445</v>
      </c>
    </row>
    <row r="46" spans="1:11" s="19" customFormat="1" ht="14.25">
      <c r="A46" s="18" t="s">
        <v>183</v>
      </c>
      <c r="B46" s="18"/>
      <c r="C46" s="17">
        <v>0</v>
      </c>
      <c r="D46" s="17">
        <v>0</v>
      </c>
      <c r="E46" s="17">
        <v>2540</v>
      </c>
      <c r="F46" s="17">
        <v>0</v>
      </c>
      <c r="G46" s="17">
        <v>0</v>
      </c>
      <c r="H46" s="17">
        <v>2540</v>
      </c>
      <c r="I46" s="17">
        <f t="shared" si="4"/>
        <v>2540</v>
      </c>
      <c r="J46" s="528" t="s">
        <v>467</v>
      </c>
      <c r="K46" s="17">
        <f t="shared" si="0"/>
        <v>2540</v>
      </c>
    </row>
    <row r="47" spans="1:11" s="19" customFormat="1" ht="14.25">
      <c r="A47" s="18" t="s">
        <v>184</v>
      </c>
      <c r="B47" s="18"/>
      <c r="C47" s="17">
        <v>0</v>
      </c>
      <c r="D47" s="17">
        <v>0</v>
      </c>
      <c r="E47" s="17">
        <v>600</v>
      </c>
      <c r="F47" s="17">
        <v>0</v>
      </c>
      <c r="G47" s="17">
        <v>0</v>
      </c>
      <c r="H47" s="17">
        <v>600</v>
      </c>
      <c r="I47" s="17">
        <f t="shared" si="4"/>
        <v>600</v>
      </c>
      <c r="J47" s="528" t="s">
        <v>467</v>
      </c>
      <c r="K47" s="17">
        <f t="shared" si="0"/>
        <v>600</v>
      </c>
    </row>
    <row r="48" spans="1:44" s="19" customFormat="1" ht="14.25">
      <c r="A48" s="19" t="s">
        <v>484</v>
      </c>
      <c r="C48" s="20">
        <v>10000</v>
      </c>
      <c r="D48" s="20">
        <v>10000</v>
      </c>
      <c r="E48" s="20">
        <v>0</v>
      </c>
      <c r="F48" s="20">
        <v>0</v>
      </c>
      <c r="G48" s="20">
        <v>0</v>
      </c>
      <c r="H48" s="20">
        <v>10000</v>
      </c>
      <c r="I48" s="17">
        <f t="shared" si="4"/>
        <v>10000</v>
      </c>
      <c r="J48" s="527" t="s">
        <v>467</v>
      </c>
      <c r="K48" s="17">
        <f t="shared" si="0"/>
        <v>10000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s="19" customFormat="1" ht="14.25">
      <c r="A49" s="292" t="s">
        <v>576</v>
      </c>
      <c r="B49" s="292"/>
      <c r="C49" s="293">
        <f>C50</f>
        <v>5000</v>
      </c>
      <c r="D49" s="293">
        <f>D50</f>
        <v>5000</v>
      </c>
      <c r="E49" s="293">
        <v>0</v>
      </c>
      <c r="F49" s="293">
        <f>F50</f>
        <v>0</v>
      </c>
      <c r="G49" s="293">
        <f>G50</f>
        <v>0</v>
      </c>
      <c r="H49" s="293">
        <f>H50</f>
        <v>5000</v>
      </c>
      <c r="I49" s="17">
        <f t="shared" si="4"/>
        <v>5000</v>
      </c>
      <c r="J49" s="679" t="s">
        <v>577</v>
      </c>
      <c r="K49" s="17">
        <f t="shared" si="0"/>
        <v>5000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s="19" customFormat="1" ht="14.25">
      <c r="A50" s="292"/>
      <c r="B50" s="292" t="s">
        <v>578</v>
      </c>
      <c r="C50" s="293">
        <v>5000</v>
      </c>
      <c r="D50" s="293">
        <v>5000</v>
      </c>
      <c r="E50" s="293">
        <v>0</v>
      </c>
      <c r="F50" s="293">
        <v>0</v>
      </c>
      <c r="G50" s="293">
        <v>0</v>
      </c>
      <c r="H50" s="293">
        <v>5000</v>
      </c>
      <c r="I50" s="680">
        <f>C50+E50</f>
        <v>5000</v>
      </c>
      <c r="J50" s="679" t="s">
        <v>577</v>
      </c>
      <c r="K50" s="17">
        <f t="shared" si="0"/>
        <v>5000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s="526" customFormat="1" ht="12.75" customHeight="1">
      <c r="A51" s="294" t="s">
        <v>813</v>
      </c>
      <c r="B51" s="295"/>
      <c r="C51" s="296">
        <f>SUM(C19:C22,C26:C49)</f>
        <v>312701</v>
      </c>
      <c r="D51" s="296">
        <f aca="true" t="shared" si="5" ref="D51:I51">SUM(D19:D22,D26:D49)</f>
        <v>312701</v>
      </c>
      <c r="E51" s="296">
        <f t="shared" si="5"/>
        <v>74969</v>
      </c>
      <c r="F51" s="296">
        <f t="shared" si="5"/>
        <v>0</v>
      </c>
      <c r="G51" s="296">
        <f t="shared" si="5"/>
        <v>335388</v>
      </c>
      <c r="H51" s="296">
        <f t="shared" si="5"/>
        <v>52282</v>
      </c>
      <c r="I51" s="296">
        <f t="shared" si="5"/>
        <v>387670</v>
      </c>
      <c r="J51" s="296" t="s">
        <v>467</v>
      </c>
      <c r="K51" s="17">
        <f t="shared" si="0"/>
        <v>387670</v>
      </c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</row>
    <row r="52" spans="1:44" s="526" customFormat="1" ht="12.75" customHeight="1">
      <c r="A52" s="286" t="s">
        <v>720</v>
      </c>
      <c r="B52" s="287"/>
      <c r="C52" s="288">
        <v>42680</v>
      </c>
      <c r="D52" s="288">
        <v>42649</v>
      </c>
      <c r="E52" s="288">
        <v>75</v>
      </c>
      <c r="F52" s="288">
        <v>0</v>
      </c>
      <c r="G52" s="288">
        <v>42724</v>
      </c>
      <c r="H52" s="288">
        <v>0</v>
      </c>
      <c r="I52" s="288">
        <f>D52+E52</f>
        <v>42724</v>
      </c>
      <c r="J52" s="288" t="s">
        <v>469</v>
      </c>
      <c r="K52" s="17">
        <f t="shared" si="0"/>
        <v>42724</v>
      </c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</row>
    <row r="53" spans="1:44" s="526" customFormat="1" ht="12.75" customHeight="1">
      <c r="A53" s="683" t="s">
        <v>4</v>
      </c>
      <c r="B53" s="682"/>
      <c r="C53" s="681">
        <v>0</v>
      </c>
      <c r="D53" s="681">
        <v>0</v>
      </c>
      <c r="E53" s="681">
        <v>4294</v>
      </c>
      <c r="F53" s="681">
        <v>0</v>
      </c>
      <c r="G53" s="681">
        <v>4294</v>
      </c>
      <c r="H53" s="681">
        <v>0</v>
      </c>
      <c r="I53" s="288">
        <f>D53+E53</f>
        <v>4294</v>
      </c>
      <c r="J53" s="681" t="s">
        <v>186</v>
      </c>
      <c r="K53" s="17">
        <f t="shared" si="0"/>
        <v>4294</v>
      </c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</row>
    <row r="54" spans="1:44" s="526" customFormat="1" ht="12.75" customHeight="1">
      <c r="A54" s="297" t="s">
        <v>551</v>
      </c>
      <c r="B54" s="298"/>
      <c r="C54" s="299">
        <v>0</v>
      </c>
      <c r="D54" s="299">
        <v>0</v>
      </c>
      <c r="E54" s="299">
        <v>0</v>
      </c>
      <c r="F54" s="299">
        <v>0</v>
      </c>
      <c r="G54" s="299">
        <v>0</v>
      </c>
      <c r="H54" s="299">
        <v>0</v>
      </c>
      <c r="I54" s="299">
        <f>C54+E54</f>
        <v>0</v>
      </c>
      <c r="J54" s="299" t="s">
        <v>552</v>
      </c>
      <c r="K54" s="17">
        <f t="shared" si="0"/>
        <v>0</v>
      </c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525"/>
    </row>
    <row r="55" spans="1:44" s="19" customFormat="1" ht="14.25">
      <c r="A55" s="285" t="s">
        <v>114</v>
      </c>
      <c r="B55" s="18"/>
      <c r="C55" s="17">
        <v>13072</v>
      </c>
      <c r="D55" s="17">
        <v>13072</v>
      </c>
      <c r="E55" s="17">
        <v>2566</v>
      </c>
      <c r="F55" s="20">
        <v>0</v>
      </c>
      <c r="G55" s="20">
        <v>15638</v>
      </c>
      <c r="H55" s="20">
        <v>0</v>
      </c>
      <c r="I55" s="17">
        <f>D55+E55</f>
        <v>15638</v>
      </c>
      <c r="J55" s="528" t="s">
        <v>571</v>
      </c>
      <c r="K55" s="17">
        <f t="shared" si="0"/>
        <v>15638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s="19" customFormat="1" ht="14.25">
      <c r="A56" s="285" t="s">
        <v>572</v>
      </c>
      <c r="B56" s="18"/>
      <c r="C56" s="17">
        <v>15000</v>
      </c>
      <c r="D56" s="17">
        <v>15000</v>
      </c>
      <c r="E56" s="17">
        <v>2777</v>
      </c>
      <c r="F56" s="20">
        <v>0</v>
      </c>
      <c r="G56" s="20">
        <v>17777</v>
      </c>
      <c r="H56" s="20">
        <v>0</v>
      </c>
      <c r="I56" s="17">
        <f aca="true" t="shared" si="6" ref="I56:I65">D56+E56</f>
        <v>17777</v>
      </c>
      <c r="J56" s="528" t="s">
        <v>571</v>
      </c>
      <c r="K56" s="17">
        <f t="shared" si="0"/>
        <v>17777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s="19" customFormat="1" ht="14.25">
      <c r="A57" s="285" t="s">
        <v>113</v>
      </c>
      <c r="B57" s="18"/>
      <c r="C57" s="17">
        <v>1928</v>
      </c>
      <c r="D57" s="17">
        <v>1928</v>
      </c>
      <c r="E57" s="17">
        <v>0</v>
      </c>
      <c r="F57" s="20">
        <v>0</v>
      </c>
      <c r="G57" s="20">
        <v>1928</v>
      </c>
      <c r="H57" s="20">
        <v>0</v>
      </c>
      <c r="I57" s="17">
        <f t="shared" si="6"/>
        <v>1928</v>
      </c>
      <c r="J57" s="528" t="s">
        <v>571</v>
      </c>
      <c r="K57" s="17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s="19" customFormat="1" ht="14.25">
      <c r="A58" s="285" t="s">
        <v>573</v>
      </c>
      <c r="B58" s="18"/>
      <c r="C58" s="17">
        <v>193609</v>
      </c>
      <c r="D58" s="17">
        <v>193609</v>
      </c>
      <c r="E58" s="17">
        <v>0</v>
      </c>
      <c r="F58" s="20">
        <v>0</v>
      </c>
      <c r="G58" s="20">
        <v>193609</v>
      </c>
      <c r="H58" s="20">
        <v>0</v>
      </c>
      <c r="I58" s="17">
        <f t="shared" si="6"/>
        <v>193609</v>
      </c>
      <c r="J58" s="528" t="s">
        <v>571</v>
      </c>
      <c r="K58" s="17">
        <f t="shared" si="0"/>
        <v>193609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s="19" customFormat="1" ht="14.25">
      <c r="A59" s="285" t="s">
        <v>550</v>
      </c>
      <c r="B59" s="300"/>
      <c r="C59" s="17">
        <v>0</v>
      </c>
      <c r="D59" s="17">
        <v>6910</v>
      </c>
      <c r="E59" s="17">
        <v>9659</v>
      </c>
      <c r="F59" s="20">
        <v>0</v>
      </c>
      <c r="G59" s="20">
        <v>16569</v>
      </c>
      <c r="H59" s="20">
        <v>0</v>
      </c>
      <c r="I59" s="17">
        <f t="shared" si="6"/>
        <v>16569</v>
      </c>
      <c r="J59" s="528" t="s">
        <v>571</v>
      </c>
      <c r="K59" s="17">
        <f t="shared" si="0"/>
        <v>16569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s="19" customFormat="1" ht="14.25">
      <c r="A60" s="285" t="s">
        <v>187</v>
      </c>
      <c r="B60" s="300"/>
      <c r="C60" s="17">
        <v>0</v>
      </c>
      <c r="D60" s="17">
        <v>0</v>
      </c>
      <c r="E60" s="17">
        <v>610</v>
      </c>
      <c r="F60" s="20">
        <v>0</v>
      </c>
      <c r="G60" s="20">
        <v>610</v>
      </c>
      <c r="H60" s="20">
        <v>0</v>
      </c>
      <c r="I60" s="17">
        <f t="shared" si="6"/>
        <v>610</v>
      </c>
      <c r="J60" s="528" t="s">
        <v>571</v>
      </c>
      <c r="K60" s="17">
        <f t="shared" si="0"/>
        <v>610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s="19" customFormat="1" ht="14.25">
      <c r="A61" s="285" t="s">
        <v>188</v>
      </c>
      <c r="B61" s="300"/>
      <c r="C61" s="17">
        <v>0</v>
      </c>
      <c r="D61" s="17">
        <v>0</v>
      </c>
      <c r="E61" s="17">
        <v>111</v>
      </c>
      <c r="F61" s="20">
        <v>0</v>
      </c>
      <c r="G61" s="20">
        <v>111</v>
      </c>
      <c r="H61" s="20">
        <v>0</v>
      </c>
      <c r="I61" s="17">
        <f t="shared" si="6"/>
        <v>111</v>
      </c>
      <c r="J61" s="528" t="s">
        <v>571</v>
      </c>
      <c r="K61" s="17">
        <f t="shared" si="0"/>
        <v>111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s="19" customFormat="1" ht="14.25">
      <c r="A62" s="285" t="s">
        <v>189</v>
      </c>
      <c r="B62" s="300"/>
      <c r="C62" s="17">
        <v>0</v>
      </c>
      <c r="D62" s="17">
        <v>0</v>
      </c>
      <c r="E62" s="17">
        <v>142</v>
      </c>
      <c r="F62" s="20">
        <v>0</v>
      </c>
      <c r="G62" s="20">
        <v>142</v>
      </c>
      <c r="H62" s="20">
        <v>0</v>
      </c>
      <c r="I62" s="17">
        <f t="shared" si="6"/>
        <v>142</v>
      </c>
      <c r="J62" s="528" t="s">
        <v>571</v>
      </c>
      <c r="K62" s="17">
        <f t="shared" si="0"/>
        <v>142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s="19" customFormat="1" ht="14.25">
      <c r="A63" s="285" t="s">
        <v>190</v>
      </c>
      <c r="B63" s="300"/>
      <c r="C63" s="17">
        <v>0</v>
      </c>
      <c r="D63" s="17">
        <v>0</v>
      </c>
      <c r="E63" s="17">
        <v>126</v>
      </c>
      <c r="F63" s="20">
        <v>0</v>
      </c>
      <c r="G63" s="20">
        <v>126</v>
      </c>
      <c r="H63" s="20">
        <v>0</v>
      </c>
      <c r="I63" s="17">
        <f t="shared" si="6"/>
        <v>126</v>
      </c>
      <c r="J63" s="528" t="s">
        <v>571</v>
      </c>
      <c r="K63" s="17">
        <f t="shared" si="0"/>
        <v>126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 s="19" customFormat="1" ht="14.25">
      <c r="A64" s="285" t="s">
        <v>574</v>
      </c>
      <c r="B64" s="18"/>
      <c r="C64" s="17">
        <v>3174</v>
      </c>
      <c r="D64" s="17">
        <v>3174</v>
      </c>
      <c r="E64" s="17">
        <v>0</v>
      </c>
      <c r="F64" s="20">
        <v>0</v>
      </c>
      <c r="G64" s="20">
        <v>0</v>
      </c>
      <c r="H64" s="20">
        <v>3174</v>
      </c>
      <c r="I64" s="17">
        <f t="shared" si="6"/>
        <v>3174</v>
      </c>
      <c r="J64" s="528" t="s">
        <v>571</v>
      </c>
      <c r="K64" s="17">
        <f t="shared" si="0"/>
        <v>3174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 s="19" customFormat="1" ht="14.25">
      <c r="A65" s="285" t="s">
        <v>575</v>
      </c>
      <c r="B65" s="18"/>
      <c r="C65" s="17">
        <v>1400</v>
      </c>
      <c r="D65" s="17">
        <v>1400</v>
      </c>
      <c r="E65" s="17">
        <v>0</v>
      </c>
      <c r="F65" s="20">
        <v>0</v>
      </c>
      <c r="G65" s="20">
        <v>0</v>
      </c>
      <c r="H65" s="20">
        <v>1400</v>
      </c>
      <c r="I65" s="17">
        <f t="shared" si="6"/>
        <v>1400</v>
      </c>
      <c r="J65" s="528" t="s">
        <v>571</v>
      </c>
      <c r="K65" s="17">
        <f>SUM(F65:H65)</f>
        <v>1400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1:44" s="526" customFormat="1" ht="15">
      <c r="A66" s="301" t="s">
        <v>90</v>
      </c>
      <c r="B66" s="22"/>
      <c r="C66" s="23">
        <f aca="true" t="shared" si="7" ref="C66:I66">SUM(C55:C65)</f>
        <v>228183</v>
      </c>
      <c r="D66" s="23">
        <f t="shared" si="7"/>
        <v>235093</v>
      </c>
      <c r="E66" s="23">
        <f t="shared" si="7"/>
        <v>15991</v>
      </c>
      <c r="F66" s="23">
        <f t="shared" si="7"/>
        <v>0</v>
      </c>
      <c r="G66" s="23">
        <f t="shared" si="7"/>
        <v>246510</v>
      </c>
      <c r="H66" s="23">
        <f t="shared" si="7"/>
        <v>4574</v>
      </c>
      <c r="I66" s="23">
        <f t="shared" si="7"/>
        <v>251084</v>
      </c>
      <c r="J66" s="684" t="s">
        <v>571</v>
      </c>
      <c r="K66" s="17">
        <f>SUM(F66:H66)</f>
        <v>251084</v>
      </c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</row>
    <row r="67" spans="1:44" s="526" customFormat="1" ht="15">
      <c r="A67" s="896" t="s">
        <v>120</v>
      </c>
      <c r="B67" s="896"/>
      <c r="C67" s="20">
        <v>1682</v>
      </c>
      <c r="D67" s="20">
        <v>1682</v>
      </c>
      <c r="E67" s="20">
        <v>0</v>
      </c>
      <c r="F67" s="20">
        <v>0</v>
      </c>
      <c r="G67" s="20">
        <v>0</v>
      </c>
      <c r="H67" s="20">
        <v>1682</v>
      </c>
      <c r="I67" s="17">
        <f>D67+E67</f>
        <v>1682</v>
      </c>
      <c r="J67" s="527" t="s">
        <v>101</v>
      </c>
      <c r="K67" s="17">
        <f>SUM(F67:H67)</f>
        <v>1682</v>
      </c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  <c r="AG67" s="525"/>
      <c r="AH67" s="525"/>
      <c r="AI67" s="525"/>
      <c r="AJ67" s="525"/>
      <c r="AK67" s="525"/>
      <c r="AL67" s="525"/>
      <c r="AM67" s="525"/>
      <c r="AN67" s="525"/>
      <c r="AO67" s="525"/>
      <c r="AP67" s="525"/>
      <c r="AQ67" s="525"/>
      <c r="AR67" s="525"/>
    </row>
    <row r="68" spans="1:44" s="526" customFormat="1" ht="15">
      <c r="A68" s="896" t="s">
        <v>191</v>
      </c>
      <c r="B68" s="896"/>
      <c r="C68" s="20">
        <v>0</v>
      </c>
      <c r="D68" s="20">
        <v>0</v>
      </c>
      <c r="E68" s="20">
        <v>22</v>
      </c>
      <c r="F68" s="20">
        <v>0</v>
      </c>
      <c r="G68" s="20">
        <v>0</v>
      </c>
      <c r="H68" s="20">
        <v>22</v>
      </c>
      <c r="I68" s="17">
        <f>D68+E68</f>
        <v>22</v>
      </c>
      <c r="J68" s="527" t="s">
        <v>101</v>
      </c>
      <c r="K68" s="17">
        <f>SUM(F68:H68)</f>
        <v>22</v>
      </c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5"/>
      <c r="AL68" s="525"/>
      <c r="AM68" s="525"/>
      <c r="AN68" s="525"/>
      <c r="AO68" s="525"/>
      <c r="AP68" s="525"/>
      <c r="AQ68" s="525"/>
      <c r="AR68" s="525"/>
    </row>
    <row r="69" spans="1:44" s="526" customFormat="1" ht="15">
      <c r="A69" s="954" t="s">
        <v>449</v>
      </c>
      <c r="B69" s="954"/>
      <c r="C69" s="21">
        <f>SUM(C67:C68)</f>
        <v>1682</v>
      </c>
      <c r="D69" s="21">
        <f aca="true" t="shared" si="8" ref="D69:I69">SUM(D67:D68)</f>
        <v>1682</v>
      </c>
      <c r="E69" s="21">
        <f t="shared" si="8"/>
        <v>22</v>
      </c>
      <c r="F69" s="21">
        <f t="shared" si="8"/>
        <v>0</v>
      </c>
      <c r="G69" s="21">
        <f t="shared" si="8"/>
        <v>0</v>
      </c>
      <c r="H69" s="21">
        <f t="shared" si="8"/>
        <v>1704</v>
      </c>
      <c r="I69" s="21">
        <f t="shared" si="8"/>
        <v>1704</v>
      </c>
      <c r="J69" s="524" t="s">
        <v>101</v>
      </c>
      <c r="K69" s="17">
        <f>SUM(F69:H69)</f>
        <v>1704</v>
      </c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5"/>
      <c r="AQ69" s="525"/>
      <c r="AR69" s="525"/>
    </row>
    <row r="70" spans="1:44" s="19" customFormat="1" ht="14.25">
      <c r="A70" s="285" t="s">
        <v>558</v>
      </c>
      <c r="B70" s="18"/>
      <c r="C70" s="17">
        <v>30000</v>
      </c>
      <c r="D70" s="17">
        <v>30000</v>
      </c>
      <c r="E70" s="17">
        <v>10877</v>
      </c>
      <c r="F70" s="17">
        <v>0</v>
      </c>
      <c r="G70" s="17">
        <v>0</v>
      </c>
      <c r="H70" s="17">
        <v>40877</v>
      </c>
      <c r="I70" s="17">
        <f>D70+E70</f>
        <v>40877</v>
      </c>
      <c r="J70" s="528" t="s">
        <v>676</v>
      </c>
      <c r="K70" s="17">
        <f aca="true" t="shared" si="9" ref="K70:K88">SUM(F70:H70)</f>
        <v>40877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1:44" s="19" customFormat="1" ht="14.25">
      <c r="A71" s="285" t="s">
        <v>143</v>
      </c>
      <c r="B71" s="18"/>
      <c r="C71" s="17">
        <v>100</v>
      </c>
      <c r="D71" s="17">
        <v>100</v>
      </c>
      <c r="E71" s="17">
        <v>0</v>
      </c>
      <c r="F71" s="17">
        <v>0</v>
      </c>
      <c r="G71" s="17">
        <v>0</v>
      </c>
      <c r="H71" s="17">
        <v>100</v>
      </c>
      <c r="I71" s="17">
        <f aca="true" t="shared" si="10" ref="I71:I85">D71+E71</f>
        <v>100</v>
      </c>
      <c r="J71" s="528" t="s">
        <v>676</v>
      </c>
      <c r="K71" s="17">
        <f t="shared" si="9"/>
        <v>100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1:44" s="19" customFormat="1" ht="14.25">
      <c r="A72" s="285" t="s">
        <v>192</v>
      </c>
      <c r="B72" s="18"/>
      <c r="C72" s="17">
        <v>0</v>
      </c>
      <c r="D72" s="17">
        <v>0</v>
      </c>
      <c r="E72" s="17">
        <v>250</v>
      </c>
      <c r="F72" s="17">
        <v>0</v>
      </c>
      <c r="G72" s="17">
        <v>0</v>
      </c>
      <c r="H72" s="17">
        <v>250</v>
      </c>
      <c r="I72" s="17">
        <f t="shared" si="10"/>
        <v>250</v>
      </c>
      <c r="J72" s="528" t="s">
        <v>676</v>
      </c>
      <c r="K72" s="17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1:44" s="19" customFormat="1" ht="14.25">
      <c r="A73" s="285" t="s">
        <v>559</v>
      </c>
      <c r="B73" s="18"/>
      <c r="C73" s="17">
        <v>1500</v>
      </c>
      <c r="D73" s="17">
        <v>1500</v>
      </c>
      <c r="E73" s="17">
        <v>0</v>
      </c>
      <c r="F73" s="17">
        <v>0</v>
      </c>
      <c r="G73" s="17">
        <v>0</v>
      </c>
      <c r="H73" s="17">
        <v>1500</v>
      </c>
      <c r="I73" s="17">
        <f t="shared" si="10"/>
        <v>1500</v>
      </c>
      <c r="J73" s="528" t="s">
        <v>676</v>
      </c>
      <c r="K73" s="17">
        <f t="shared" si="9"/>
        <v>1500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 s="19" customFormat="1" ht="14.25">
      <c r="A74" s="285" t="s">
        <v>131</v>
      </c>
      <c r="B74" s="18"/>
      <c r="C74" s="17">
        <v>1000</v>
      </c>
      <c r="D74" s="17">
        <v>1000</v>
      </c>
      <c r="E74" s="17">
        <v>0</v>
      </c>
      <c r="F74" s="17">
        <v>0</v>
      </c>
      <c r="G74" s="17">
        <v>1000</v>
      </c>
      <c r="H74" s="17">
        <v>0</v>
      </c>
      <c r="I74" s="17">
        <f t="shared" si="10"/>
        <v>1000</v>
      </c>
      <c r="J74" s="528" t="s">
        <v>676</v>
      </c>
      <c r="K74" s="17">
        <f t="shared" si="9"/>
        <v>1000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11" s="19" customFormat="1" ht="14.25">
      <c r="A75" s="285" t="s">
        <v>560</v>
      </c>
      <c r="B75" s="18"/>
      <c r="C75" s="17">
        <v>110904</v>
      </c>
      <c r="D75" s="17">
        <v>110904</v>
      </c>
      <c r="E75" s="17">
        <v>24160</v>
      </c>
      <c r="F75" s="17">
        <v>0</v>
      </c>
      <c r="G75" s="17">
        <v>135064</v>
      </c>
      <c r="H75" s="17">
        <v>0</v>
      </c>
      <c r="I75" s="17">
        <f t="shared" si="10"/>
        <v>135064</v>
      </c>
      <c r="J75" s="528" t="s">
        <v>676</v>
      </c>
      <c r="K75" s="17">
        <f t="shared" si="9"/>
        <v>135064</v>
      </c>
    </row>
    <row r="76" spans="1:11" s="19" customFormat="1" ht="14.25">
      <c r="A76" s="285" t="s">
        <v>561</v>
      </c>
      <c r="B76" s="18"/>
      <c r="C76" s="17">
        <v>14320</v>
      </c>
      <c r="D76" s="17">
        <v>14320</v>
      </c>
      <c r="E76" s="17">
        <v>0</v>
      </c>
      <c r="F76" s="17">
        <v>0</v>
      </c>
      <c r="G76" s="17">
        <v>0</v>
      </c>
      <c r="H76" s="17">
        <v>14320</v>
      </c>
      <c r="I76" s="17">
        <f t="shared" si="10"/>
        <v>14320</v>
      </c>
      <c r="J76" s="528" t="s">
        <v>676</v>
      </c>
      <c r="K76" s="17">
        <f t="shared" si="9"/>
        <v>14320</v>
      </c>
    </row>
    <row r="77" spans="1:11" s="19" customFormat="1" ht="14.25">
      <c r="A77" s="285" t="s">
        <v>562</v>
      </c>
      <c r="B77" s="18"/>
      <c r="C77" s="17">
        <v>46000</v>
      </c>
      <c r="D77" s="17">
        <v>46000</v>
      </c>
      <c r="E77" s="17">
        <v>0</v>
      </c>
      <c r="F77" s="17">
        <v>0</v>
      </c>
      <c r="G77" s="17">
        <v>0</v>
      </c>
      <c r="H77" s="17">
        <v>46000</v>
      </c>
      <c r="I77" s="17">
        <f t="shared" si="10"/>
        <v>46000</v>
      </c>
      <c r="J77" s="528" t="s">
        <v>676</v>
      </c>
      <c r="K77" s="17">
        <f t="shared" si="9"/>
        <v>46000</v>
      </c>
    </row>
    <row r="78" spans="1:11" s="19" customFormat="1" ht="14.25">
      <c r="A78" s="285" t="s">
        <v>563</v>
      </c>
      <c r="B78" s="18"/>
      <c r="C78" s="17">
        <v>6800</v>
      </c>
      <c r="D78" s="17">
        <v>6800</v>
      </c>
      <c r="E78" s="17">
        <v>0</v>
      </c>
      <c r="F78" s="17">
        <v>0</v>
      </c>
      <c r="G78" s="17">
        <v>0</v>
      </c>
      <c r="H78" s="17">
        <v>6800</v>
      </c>
      <c r="I78" s="17">
        <f t="shared" si="10"/>
        <v>6800</v>
      </c>
      <c r="J78" s="528" t="s">
        <v>676</v>
      </c>
      <c r="K78" s="17">
        <f t="shared" si="9"/>
        <v>6800</v>
      </c>
    </row>
    <row r="79" spans="1:11" s="19" customFormat="1" ht="14.25">
      <c r="A79" s="285" t="s">
        <v>564</v>
      </c>
      <c r="B79" s="18"/>
      <c r="C79" s="17">
        <v>68350</v>
      </c>
      <c r="D79" s="17">
        <v>68350</v>
      </c>
      <c r="E79" s="17">
        <v>0</v>
      </c>
      <c r="F79" s="17">
        <v>0</v>
      </c>
      <c r="G79" s="17">
        <v>0</v>
      </c>
      <c r="H79" s="17">
        <v>68350</v>
      </c>
      <c r="I79" s="17">
        <f t="shared" si="10"/>
        <v>68350</v>
      </c>
      <c r="J79" s="528" t="s">
        <v>676</v>
      </c>
      <c r="K79" s="17">
        <f t="shared" si="9"/>
        <v>68350</v>
      </c>
    </row>
    <row r="80" spans="1:11" s="19" customFormat="1" ht="14.25">
      <c r="A80" s="285" t="s">
        <v>565</v>
      </c>
      <c r="B80" s="18"/>
      <c r="C80" s="17">
        <v>545</v>
      </c>
      <c r="D80" s="17">
        <v>545</v>
      </c>
      <c r="E80" s="17">
        <v>0</v>
      </c>
      <c r="F80" s="17">
        <v>0</v>
      </c>
      <c r="G80" s="17">
        <v>545</v>
      </c>
      <c r="H80" s="17">
        <v>0</v>
      </c>
      <c r="I80" s="17">
        <f t="shared" si="10"/>
        <v>545</v>
      </c>
      <c r="J80" s="528" t="s">
        <v>676</v>
      </c>
      <c r="K80" s="17">
        <f t="shared" si="9"/>
        <v>545</v>
      </c>
    </row>
    <row r="81" spans="1:11" s="19" customFormat="1" ht="14.25">
      <c r="A81" s="285" t="s">
        <v>566</v>
      </c>
      <c r="B81" s="18"/>
      <c r="C81" s="17">
        <v>344</v>
      </c>
      <c r="D81" s="17">
        <v>344</v>
      </c>
      <c r="E81" s="17">
        <v>0</v>
      </c>
      <c r="F81" s="17">
        <v>0</v>
      </c>
      <c r="G81" s="17">
        <v>344</v>
      </c>
      <c r="H81" s="17">
        <v>0</v>
      </c>
      <c r="I81" s="17">
        <f t="shared" si="10"/>
        <v>344</v>
      </c>
      <c r="J81" s="528" t="s">
        <v>676</v>
      </c>
      <c r="K81" s="17">
        <f t="shared" si="9"/>
        <v>344</v>
      </c>
    </row>
    <row r="82" spans="1:11" s="19" customFormat="1" ht="14.25">
      <c r="A82" s="285" t="s">
        <v>567</v>
      </c>
      <c r="B82" s="18"/>
      <c r="C82" s="17">
        <v>592</v>
      </c>
      <c r="D82" s="17">
        <v>592</v>
      </c>
      <c r="E82" s="17">
        <v>0</v>
      </c>
      <c r="F82" s="17">
        <v>0</v>
      </c>
      <c r="G82" s="17">
        <v>592</v>
      </c>
      <c r="H82" s="17">
        <v>0</v>
      </c>
      <c r="I82" s="17">
        <f t="shared" si="10"/>
        <v>592</v>
      </c>
      <c r="J82" s="528" t="s">
        <v>676</v>
      </c>
      <c r="K82" s="17">
        <f t="shared" si="9"/>
        <v>592</v>
      </c>
    </row>
    <row r="83" spans="1:11" s="19" customFormat="1" ht="14.25">
      <c r="A83" s="285" t="s">
        <v>568</v>
      </c>
      <c r="B83" s="18"/>
      <c r="C83" s="17">
        <v>500</v>
      </c>
      <c r="D83" s="17">
        <v>500</v>
      </c>
      <c r="E83" s="17">
        <v>4933</v>
      </c>
      <c r="F83" s="17">
        <v>0</v>
      </c>
      <c r="G83" s="17">
        <v>0</v>
      </c>
      <c r="H83" s="17">
        <v>5433</v>
      </c>
      <c r="I83" s="17">
        <f t="shared" si="10"/>
        <v>5433</v>
      </c>
      <c r="J83" s="528" t="s">
        <v>676</v>
      </c>
      <c r="K83" s="17">
        <f t="shared" si="9"/>
        <v>5433</v>
      </c>
    </row>
    <row r="84" spans="1:11" s="19" customFormat="1" ht="14.25">
      <c r="A84" s="285" t="s">
        <v>569</v>
      </c>
      <c r="B84" s="18"/>
      <c r="C84" s="17">
        <v>3755</v>
      </c>
      <c r="D84" s="17">
        <v>3755</v>
      </c>
      <c r="E84" s="17">
        <v>939</v>
      </c>
      <c r="F84" s="17">
        <v>0</v>
      </c>
      <c r="G84" s="17">
        <v>0</v>
      </c>
      <c r="H84" s="17">
        <v>4694</v>
      </c>
      <c r="I84" s="17">
        <f t="shared" si="10"/>
        <v>4694</v>
      </c>
      <c r="J84" s="528" t="s">
        <v>676</v>
      </c>
      <c r="K84" s="17">
        <f t="shared" si="9"/>
        <v>4694</v>
      </c>
    </row>
    <row r="85" spans="1:11" s="19" customFormat="1" ht="14.25">
      <c r="A85" s="285" t="s">
        <v>570</v>
      </c>
      <c r="B85" s="18"/>
      <c r="C85" s="17">
        <v>6457</v>
      </c>
      <c r="D85" s="17">
        <v>6457</v>
      </c>
      <c r="E85" s="17">
        <v>1285</v>
      </c>
      <c r="F85" s="17">
        <v>0</v>
      </c>
      <c r="G85" s="17">
        <v>0</v>
      </c>
      <c r="H85" s="17">
        <v>7742</v>
      </c>
      <c r="I85" s="17">
        <f t="shared" si="10"/>
        <v>7742</v>
      </c>
      <c r="J85" s="528" t="s">
        <v>676</v>
      </c>
      <c r="K85" s="17">
        <f t="shared" si="9"/>
        <v>7742</v>
      </c>
    </row>
    <row r="86" spans="1:44" s="526" customFormat="1" ht="15">
      <c r="A86" s="302" t="s">
        <v>91</v>
      </c>
      <c r="B86" s="24"/>
      <c r="C86" s="23">
        <f aca="true" t="shared" si="11" ref="C86:I86">SUM(C70:C85)</f>
        <v>291167</v>
      </c>
      <c r="D86" s="23">
        <f t="shared" si="11"/>
        <v>291167</v>
      </c>
      <c r="E86" s="23">
        <f t="shared" si="11"/>
        <v>42444</v>
      </c>
      <c r="F86" s="23">
        <f t="shared" si="11"/>
        <v>0</v>
      </c>
      <c r="G86" s="23">
        <f t="shared" si="11"/>
        <v>137545</v>
      </c>
      <c r="H86" s="23">
        <f t="shared" si="11"/>
        <v>196066</v>
      </c>
      <c r="I86" s="23">
        <f t="shared" si="11"/>
        <v>333611</v>
      </c>
      <c r="J86" s="684" t="s">
        <v>676</v>
      </c>
      <c r="K86" s="17">
        <f t="shared" si="9"/>
        <v>333611</v>
      </c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5"/>
      <c r="AC86" s="525"/>
      <c r="AD86" s="525"/>
      <c r="AE86" s="525"/>
      <c r="AF86" s="525"/>
      <c r="AG86" s="525"/>
      <c r="AH86" s="525"/>
      <c r="AI86" s="525"/>
      <c r="AJ86" s="525"/>
      <c r="AK86" s="525"/>
      <c r="AL86" s="525"/>
      <c r="AM86" s="525"/>
      <c r="AN86" s="525"/>
      <c r="AO86" s="525"/>
      <c r="AP86" s="525"/>
      <c r="AQ86" s="525"/>
      <c r="AR86" s="525"/>
    </row>
    <row r="87" spans="1:44" s="526" customFormat="1" ht="15">
      <c r="A87" s="303" t="s">
        <v>85</v>
      </c>
      <c r="B87" s="304"/>
      <c r="C87" s="305">
        <f aca="true" t="shared" si="12" ref="C87:I87">SUM(C66,C86,C69,C54,C53)</f>
        <v>521032</v>
      </c>
      <c r="D87" s="305">
        <f t="shared" si="12"/>
        <v>527942</v>
      </c>
      <c r="E87" s="305">
        <f t="shared" si="12"/>
        <v>62751</v>
      </c>
      <c r="F87" s="305">
        <f t="shared" si="12"/>
        <v>0</v>
      </c>
      <c r="G87" s="305">
        <f t="shared" si="12"/>
        <v>388349</v>
      </c>
      <c r="H87" s="305">
        <f t="shared" si="12"/>
        <v>202344</v>
      </c>
      <c r="I87" s="305">
        <f t="shared" si="12"/>
        <v>590693</v>
      </c>
      <c r="J87" s="685" t="s">
        <v>803</v>
      </c>
      <c r="K87" s="17">
        <f t="shared" si="9"/>
        <v>590693</v>
      </c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  <c r="AG87" s="525"/>
      <c r="AH87" s="525"/>
      <c r="AI87" s="525"/>
      <c r="AJ87" s="525"/>
      <c r="AK87" s="525"/>
      <c r="AL87" s="525"/>
      <c r="AM87" s="525"/>
      <c r="AN87" s="525"/>
      <c r="AO87" s="525"/>
      <c r="AP87" s="525"/>
      <c r="AQ87" s="525"/>
      <c r="AR87" s="525"/>
    </row>
    <row r="88" spans="1:44" s="526" customFormat="1" ht="12.75" customHeight="1">
      <c r="A88" s="306" t="s">
        <v>815</v>
      </c>
      <c r="B88" s="298"/>
      <c r="C88" s="299">
        <f aca="true" t="shared" si="13" ref="C88:I88">SUM(C87,C52,C51,C18,C13)</f>
        <v>1018681</v>
      </c>
      <c r="D88" s="299">
        <f t="shared" si="13"/>
        <v>1025584</v>
      </c>
      <c r="E88" s="299">
        <f t="shared" si="13"/>
        <v>325776</v>
      </c>
      <c r="F88" s="299">
        <f t="shared" si="13"/>
        <v>0</v>
      </c>
      <c r="G88" s="299">
        <f t="shared" si="13"/>
        <v>1075058</v>
      </c>
      <c r="H88" s="299">
        <f t="shared" si="13"/>
        <v>276302</v>
      </c>
      <c r="I88" s="299">
        <f t="shared" si="13"/>
        <v>1351360</v>
      </c>
      <c r="J88" s="299"/>
      <c r="K88" s="17">
        <f t="shared" si="9"/>
        <v>1351360</v>
      </c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525"/>
      <c r="Y88" s="525"/>
      <c r="Z88" s="525"/>
      <c r="AA88" s="525"/>
      <c r="AB88" s="525"/>
      <c r="AC88" s="525"/>
      <c r="AD88" s="525"/>
      <c r="AE88" s="525"/>
      <c r="AF88" s="525"/>
      <c r="AG88" s="525"/>
      <c r="AH88" s="525"/>
      <c r="AI88" s="525"/>
      <c r="AJ88" s="525"/>
      <c r="AK88" s="525"/>
      <c r="AL88" s="525"/>
      <c r="AM88" s="525"/>
      <c r="AN88" s="525"/>
      <c r="AO88" s="525"/>
      <c r="AP88" s="525"/>
      <c r="AQ88" s="525"/>
      <c r="AR88" s="525"/>
    </row>
    <row r="89" spans="1:20" ht="19.5" customHeight="1">
      <c r="A89" s="949" t="s">
        <v>338</v>
      </c>
      <c r="B89" s="950"/>
      <c r="C89" s="950"/>
      <c r="D89" s="950"/>
      <c r="E89" s="950"/>
      <c r="F89" s="950"/>
      <c r="G89" s="950"/>
      <c r="H89" s="950"/>
      <c r="I89" s="950"/>
      <c r="J89" s="950"/>
      <c r="K89" s="950"/>
      <c r="L89" s="950"/>
      <c r="M89" s="950"/>
      <c r="N89" s="950"/>
      <c r="O89" s="950"/>
      <c r="P89" s="950"/>
      <c r="Q89" s="950"/>
      <c r="R89" s="950"/>
      <c r="S89" s="950"/>
      <c r="T89" s="950"/>
    </row>
    <row r="90" spans="1:11" ht="12.75" customHeight="1">
      <c r="A90" s="307"/>
      <c r="B90" s="308"/>
      <c r="C90" s="309"/>
      <c r="D90" s="309"/>
      <c r="E90" s="441"/>
      <c r="F90" s="442"/>
      <c r="G90" s="442"/>
      <c r="H90" s="442"/>
      <c r="I90" s="442"/>
      <c r="J90" s="441"/>
      <c r="K90" s="439"/>
    </row>
    <row r="91" spans="1:11" ht="12.75" customHeight="1">
      <c r="A91" s="307"/>
      <c r="B91" s="308"/>
      <c r="C91" s="309"/>
      <c r="D91" s="309"/>
      <c r="E91" s="441"/>
      <c r="F91" s="442"/>
      <c r="G91" s="442"/>
      <c r="H91" s="442"/>
      <c r="I91" s="442"/>
      <c r="J91" s="441"/>
      <c r="K91" s="439"/>
    </row>
    <row r="92" spans="1:11" ht="12.75" customHeight="1">
      <c r="A92" s="307"/>
      <c r="B92" s="308"/>
      <c r="C92" s="309"/>
      <c r="D92" s="309"/>
      <c r="E92" s="441"/>
      <c r="F92" s="442"/>
      <c r="G92" s="442"/>
      <c r="H92" s="442"/>
      <c r="I92" s="442"/>
      <c r="J92" s="441"/>
      <c r="K92" s="439"/>
    </row>
    <row r="93" spans="1:10" ht="12.75" customHeight="1">
      <c r="A93" s="307"/>
      <c r="B93" s="308"/>
      <c r="C93" s="309"/>
      <c r="D93" s="309"/>
      <c r="E93" s="441"/>
      <c r="F93" s="442"/>
      <c r="G93" s="442"/>
      <c r="H93" s="442"/>
      <c r="I93" s="442"/>
      <c r="J93" s="441"/>
    </row>
    <row r="94" spans="1:10" ht="12.75" customHeight="1">
      <c r="A94" s="307"/>
      <c r="B94" s="308"/>
      <c r="C94" s="309"/>
      <c r="D94" s="309"/>
      <c r="E94" s="441"/>
      <c r="F94" s="442"/>
      <c r="G94" s="442"/>
      <c r="H94" s="442"/>
      <c r="I94" s="442"/>
      <c r="J94" s="441"/>
    </row>
  </sheetData>
  <sheetProtection selectLockedCells="1" selectUnlockedCells="1"/>
  <mergeCells count="6">
    <mergeCell ref="A89:T89"/>
    <mergeCell ref="A69:B69"/>
    <mergeCell ref="A4:J4"/>
    <mergeCell ref="A7:B7"/>
    <mergeCell ref="A67:B67"/>
    <mergeCell ref="A68:B6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"/>
  <sheetViews>
    <sheetView view="pageBreakPreview" zoomScale="75" zoomScaleNormal="75" zoomScaleSheetLayoutView="75" zoomScalePageLayoutView="0" workbookViewId="0" topLeftCell="A1">
      <selection activeCell="A17" sqref="A17:T17"/>
    </sheetView>
  </sheetViews>
  <sheetFormatPr defaultColWidth="9.00390625" defaultRowHeight="12.75"/>
  <cols>
    <col min="1" max="1" width="6.375" style="18" customWidth="1"/>
    <col min="2" max="2" width="55.00390625" style="18" customWidth="1"/>
    <col min="3" max="3" width="17.375" style="17" customWidth="1"/>
    <col min="4" max="4" width="11.25390625" style="17" customWidth="1"/>
    <col min="5" max="5" width="12.375" style="17" customWidth="1"/>
    <col min="6" max="6" width="13.25390625" style="17" bestFit="1" customWidth="1"/>
    <col min="7" max="9" width="11.875" style="17" customWidth="1"/>
    <col min="10" max="10" width="9.125" style="17" customWidth="1"/>
    <col min="11" max="11" width="9.875" style="20" bestFit="1" customWidth="1"/>
    <col min="12" max="44" width="9.125" style="20" customWidth="1"/>
    <col min="45" max="16384" width="9.125" style="19" customWidth="1"/>
  </cols>
  <sheetData>
    <row r="1" spans="2:9" ht="15">
      <c r="B1" s="897"/>
      <c r="C1" s="897"/>
      <c r="D1" s="25"/>
      <c r="E1" s="25"/>
      <c r="F1" s="25"/>
      <c r="G1" s="25"/>
      <c r="H1" s="25"/>
      <c r="I1" s="25"/>
    </row>
    <row r="2" spans="2:10" ht="17.25">
      <c r="B2" s="26"/>
      <c r="J2" s="498" t="s">
        <v>343</v>
      </c>
    </row>
    <row r="3" ht="15">
      <c r="B3" s="26"/>
    </row>
    <row r="4" spans="1:10" ht="15.75">
      <c r="A4" s="952" t="s">
        <v>524</v>
      </c>
      <c r="B4" s="952"/>
      <c r="C4" s="952"/>
      <c r="D4" s="952"/>
      <c r="E4" s="952"/>
      <c r="F4" s="952"/>
      <c r="G4" s="952"/>
      <c r="H4" s="952"/>
      <c r="I4" s="952"/>
      <c r="J4" s="952"/>
    </row>
    <row r="5" spans="1:10" ht="15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ht="15">
      <c r="B6" s="28"/>
    </row>
    <row r="7" spans="10:31" ht="15">
      <c r="J7" s="517" t="s">
        <v>452</v>
      </c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</row>
    <row r="8" spans="1:10" ht="45.75" customHeight="1">
      <c r="A8" s="926" t="s">
        <v>453</v>
      </c>
      <c r="B8" s="926"/>
      <c r="C8" s="348" t="s">
        <v>456</v>
      </c>
      <c r="D8" s="348" t="s">
        <v>166</v>
      </c>
      <c r="E8" s="282" t="s">
        <v>454</v>
      </c>
      <c r="F8" s="519" t="s">
        <v>741</v>
      </c>
      <c r="G8" s="519" t="s">
        <v>742</v>
      </c>
      <c r="H8" s="519" t="s">
        <v>743</v>
      </c>
      <c r="I8" s="520" t="s">
        <v>169</v>
      </c>
      <c r="J8" s="521" t="s">
        <v>457</v>
      </c>
    </row>
    <row r="9" spans="1:10" ht="13.5" customHeight="1">
      <c r="A9" s="349"/>
      <c r="B9" s="349" t="s">
        <v>458</v>
      </c>
      <c r="C9" s="350" t="s">
        <v>459</v>
      </c>
      <c r="D9" s="453" t="s">
        <v>167</v>
      </c>
      <c r="E9" s="284" t="s">
        <v>620</v>
      </c>
      <c r="F9" s="522" t="s">
        <v>621</v>
      </c>
      <c r="G9" s="522" t="s">
        <v>622</v>
      </c>
      <c r="H9" s="522" t="s">
        <v>623</v>
      </c>
      <c r="I9" s="522" t="s">
        <v>842</v>
      </c>
      <c r="J9" s="523" t="s">
        <v>460</v>
      </c>
    </row>
    <row r="10" spans="1:44" s="526" customFormat="1" ht="15">
      <c r="A10" s="22" t="s">
        <v>108</v>
      </c>
      <c r="B10" s="22"/>
      <c r="C10" s="21">
        <v>265420</v>
      </c>
      <c r="D10" s="21">
        <v>265710</v>
      </c>
      <c r="E10" s="21">
        <v>-1363</v>
      </c>
      <c r="F10" s="21">
        <v>60966</v>
      </c>
      <c r="G10" s="21">
        <v>193572</v>
      </c>
      <c r="H10" s="21">
        <v>9809</v>
      </c>
      <c r="I10" s="21">
        <f>D10+E10</f>
        <v>264347</v>
      </c>
      <c r="J10" s="524" t="s">
        <v>470</v>
      </c>
      <c r="K10" s="525">
        <f>SUM(F10:H10)</f>
        <v>264347</v>
      </c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</row>
    <row r="11" spans="1:44" s="526" customFormat="1" ht="15">
      <c r="A11" s="22" t="s">
        <v>109</v>
      </c>
      <c r="B11" s="22"/>
      <c r="C11" s="21">
        <v>73042</v>
      </c>
      <c r="D11" s="21">
        <v>73120</v>
      </c>
      <c r="E11" s="21">
        <v>-368</v>
      </c>
      <c r="F11" s="21">
        <v>16240</v>
      </c>
      <c r="G11" s="21">
        <v>53864</v>
      </c>
      <c r="H11" s="21">
        <v>2648</v>
      </c>
      <c r="I11" s="21">
        <f>D11+E11</f>
        <v>72752</v>
      </c>
      <c r="J11" s="524" t="s">
        <v>471</v>
      </c>
      <c r="K11" s="525">
        <f aca="true" t="shared" si="0" ref="K11:K16">SUM(F11:H11)</f>
        <v>72752</v>
      </c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</row>
    <row r="12" spans="1:11" ht="15">
      <c r="A12" s="19" t="s">
        <v>472</v>
      </c>
      <c r="B12" s="19"/>
      <c r="C12" s="20">
        <v>104628</v>
      </c>
      <c r="D12" s="20">
        <v>104628</v>
      </c>
      <c r="E12" s="20">
        <v>757</v>
      </c>
      <c r="F12" s="17">
        <v>0</v>
      </c>
      <c r="G12" s="17">
        <v>65636</v>
      </c>
      <c r="H12" s="17">
        <v>39749</v>
      </c>
      <c r="I12" s="17">
        <f>D12+E12</f>
        <v>105385</v>
      </c>
      <c r="J12" s="527" t="s">
        <v>467</v>
      </c>
      <c r="K12" s="525">
        <f t="shared" si="0"/>
        <v>105385</v>
      </c>
    </row>
    <row r="13" spans="1:11" ht="15">
      <c r="A13" s="18" t="s">
        <v>111</v>
      </c>
      <c r="C13" s="17">
        <v>300</v>
      </c>
      <c r="D13" s="17">
        <v>300</v>
      </c>
      <c r="E13" s="17">
        <v>0</v>
      </c>
      <c r="F13" s="17">
        <v>0</v>
      </c>
      <c r="G13" s="17">
        <v>0</v>
      </c>
      <c r="H13" s="17">
        <v>300</v>
      </c>
      <c r="I13" s="17">
        <f>D13+E13</f>
        <v>300</v>
      </c>
      <c r="J13" s="528" t="s">
        <v>467</v>
      </c>
      <c r="K13" s="525">
        <f t="shared" si="0"/>
        <v>300</v>
      </c>
    </row>
    <row r="14" spans="1:11" ht="15">
      <c r="A14" s="18" t="s">
        <v>110</v>
      </c>
      <c r="C14" s="20">
        <v>2000</v>
      </c>
      <c r="D14" s="20">
        <v>2000</v>
      </c>
      <c r="E14" s="20">
        <v>0</v>
      </c>
      <c r="F14" s="17">
        <v>0</v>
      </c>
      <c r="G14" s="17">
        <v>0</v>
      </c>
      <c r="H14" s="17">
        <v>2000</v>
      </c>
      <c r="I14" s="17">
        <f>D14+E14</f>
        <v>2000</v>
      </c>
      <c r="J14" s="528" t="s">
        <v>467</v>
      </c>
      <c r="K14" s="525">
        <f t="shared" si="0"/>
        <v>2000</v>
      </c>
    </row>
    <row r="15" spans="1:44" s="526" customFormat="1" ht="15">
      <c r="A15" s="22" t="s">
        <v>472</v>
      </c>
      <c r="B15" s="22"/>
      <c r="C15" s="21">
        <f aca="true" t="shared" si="1" ref="C15:I15">SUM(C12:C14)</f>
        <v>106928</v>
      </c>
      <c r="D15" s="21">
        <f t="shared" si="1"/>
        <v>106928</v>
      </c>
      <c r="E15" s="21">
        <f t="shared" si="1"/>
        <v>757</v>
      </c>
      <c r="F15" s="21">
        <f t="shared" si="1"/>
        <v>0</v>
      </c>
      <c r="G15" s="21">
        <f t="shared" si="1"/>
        <v>65636</v>
      </c>
      <c r="H15" s="21">
        <f t="shared" si="1"/>
        <v>42049</v>
      </c>
      <c r="I15" s="21">
        <f t="shared" si="1"/>
        <v>107685</v>
      </c>
      <c r="J15" s="524" t="s">
        <v>467</v>
      </c>
      <c r="K15" s="525">
        <f t="shared" si="0"/>
        <v>107685</v>
      </c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</row>
    <row r="16" spans="1:44" s="526" customFormat="1" ht="15">
      <c r="A16" s="24" t="s">
        <v>485</v>
      </c>
      <c r="B16" s="24"/>
      <c r="C16" s="23">
        <f aca="true" t="shared" si="2" ref="C16:I16">SUM(C15,C11,C10)</f>
        <v>445390</v>
      </c>
      <c r="D16" s="23">
        <f t="shared" si="2"/>
        <v>445758</v>
      </c>
      <c r="E16" s="23">
        <f t="shared" si="2"/>
        <v>-974</v>
      </c>
      <c r="F16" s="23">
        <f t="shared" si="2"/>
        <v>77206</v>
      </c>
      <c r="G16" s="23">
        <f t="shared" si="2"/>
        <v>313072</v>
      </c>
      <c r="H16" s="23">
        <f t="shared" si="2"/>
        <v>54506</v>
      </c>
      <c r="I16" s="23">
        <f t="shared" si="2"/>
        <v>444784</v>
      </c>
      <c r="J16" s="23"/>
      <c r="K16" s="525">
        <f t="shared" si="0"/>
        <v>444784</v>
      </c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</row>
    <row r="17" spans="1:20" ht="18.75">
      <c r="A17" s="949" t="s">
        <v>338</v>
      </c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</row>
  </sheetData>
  <sheetProtection selectLockedCells="1" selectUnlockedCells="1"/>
  <mergeCells count="4">
    <mergeCell ref="B1:C1"/>
    <mergeCell ref="A4:J4"/>
    <mergeCell ref="A8:B8"/>
    <mergeCell ref="A17:T17"/>
  </mergeCells>
  <printOptions horizontalCentered="1"/>
  <pageMargins left="0.5" right="0.22013888888888888" top="0.25" bottom="0.2902777777777778" header="0.5118055555555555" footer="0.5118055555555555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5" zoomScaleSheetLayoutView="75" workbookViewId="0" topLeftCell="A1">
      <selection activeCell="P3" sqref="P3"/>
    </sheetView>
  </sheetViews>
  <sheetFormatPr defaultColWidth="9.00390625" defaultRowHeight="12.75"/>
  <cols>
    <col min="1" max="1" width="20.375" style="802" customWidth="1"/>
    <col min="2" max="2" width="18.00390625" style="802" customWidth="1"/>
    <col min="3" max="3" width="10.125" style="802" customWidth="1"/>
    <col min="4" max="4" width="7.875" style="802" customWidth="1"/>
    <col min="5" max="5" width="12.00390625" style="802" customWidth="1"/>
    <col min="6" max="6" width="10.125" style="802" customWidth="1"/>
    <col min="7" max="7" width="9.375" style="802" customWidth="1"/>
    <col min="8" max="8" width="9.00390625" style="802" customWidth="1"/>
    <col min="9" max="9" width="9.375" style="802" customWidth="1"/>
    <col min="10" max="10" width="9.125" style="802" customWidth="1"/>
    <col min="11" max="14" width="9.375" style="802" customWidth="1"/>
    <col min="15" max="15" width="15.125" style="802" bestFit="1" customWidth="1"/>
    <col min="16" max="17" width="10.125" style="802" customWidth="1"/>
    <col min="18" max="18" width="9.625" style="802" customWidth="1"/>
    <col min="19" max="16384" width="9.125" style="802" customWidth="1"/>
  </cols>
  <sheetData>
    <row r="1" spans="7:19" ht="12.75"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803"/>
    </row>
    <row r="2" spans="7:19" s="804" customFormat="1" ht="12.75">
      <c r="G2" s="805"/>
      <c r="H2" s="805"/>
      <c r="I2" s="805"/>
      <c r="K2" s="806"/>
      <c r="L2" s="806"/>
      <c r="M2" s="806"/>
      <c r="N2" s="806"/>
      <c r="O2" s="806"/>
      <c r="P2" s="805" t="s">
        <v>217</v>
      </c>
      <c r="Q2" s="806"/>
      <c r="R2" s="806"/>
      <c r="S2" s="803"/>
    </row>
    <row r="4" spans="1:18" ht="15.75">
      <c r="A4" s="800" t="s">
        <v>218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</row>
    <row r="5" spans="1:18" ht="15.75">
      <c r="A5" s="807"/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</row>
    <row r="6" spans="1:18" ht="15.75">
      <c r="A6" s="807"/>
      <c r="B6" s="807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7"/>
      <c r="N6" s="807"/>
      <c r="O6" s="807"/>
      <c r="P6" s="807"/>
      <c r="Q6" s="807"/>
      <c r="R6" s="807"/>
    </row>
    <row r="7" spans="1:18" ht="15.75">
      <c r="A7" s="955" t="s">
        <v>219</v>
      </c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808"/>
      <c r="R7" s="808"/>
    </row>
    <row r="8" spans="1:18" ht="12.75">
      <c r="A8" s="809"/>
      <c r="B8" s="809"/>
      <c r="C8" s="809"/>
      <c r="D8" s="809"/>
      <c r="E8" s="809"/>
      <c r="F8" s="809"/>
      <c r="G8" s="809"/>
      <c r="I8" s="809"/>
      <c r="J8" s="809"/>
      <c r="L8" s="810"/>
      <c r="M8" s="810"/>
      <c r="N8" s="810"/>
      <c r="O8" s="810"/>
      <c r="P8" s="811" t="s">
        <v>596</v>
      </c>
      <c r="Q8" s="810"/>
      <c r="R8" s="810"/>
    </row>
    <row r="9" spans="1:15" ht="12.75" customHeight="1">
      <c r="A9" s="812"/>
      <c r="B9" s="813"/>
      <c r="C9" s="798" t="s">
        <v>695</v>
      </c>
      <c r="D9" s="798"/>
      <c r="E9" s="798"/>
      <c r="F9" s="798"/>
      <c r="G9" s="814" t="s">
        <v>696</v>
      </c>
      <c r="H9" s="814" t="s">
        <v>697</v>
      </c>
      <c r="I9" s="814" t="s">
        <v>487</v>
      </c>
      <c r="J9" s="814" t="s">
        <v>220</v>
      </c>
      <c r="K9" s="814" t="s">
        <v>221</v>
      </c>
      <c r="L9" s="814" t="s">
        <v>222</v>
      </c>
      <c r="M9" s="814" t="s">
        <v>223</v>
      </c>
      <c r="N9" s="814" t="s">
        <v>224</v>
      </c>
      <c r="O9" s="823" t="s">
        <v>698</v>
      </c>
    </row>
    <row r="10" spans="1:15" ht="12.75">
      <c r="A10" s="815" t="s">
        <v>225</v>
      </c>
      <c r="B10" s="816"/>
      <c r="C10" s="817" t="s">
        <v>226</v>
      </c>
      <c r="D10" s="817" t="s">
        <v>227</v>
      </c>
      <c r="E10" s="818" t="s">
        <v>228</v>
      </c>
      <c r="F10" s="817" t="s">
        <v>229</v>
      </c>
      <c r="G10" s="814"/>
      <c r="H10" s="814"/>
      <c r="I10" s="814"/>
      <c r="J10" s="814"/>
      <c r="K10" s="814"/>
      <c r="L10" s="814"/>
      <c r="M10" s="814"/>
      <c r="N10" s="814"/>
      <c r="O10" s="823"/>
    </row>
    <row r="11" spans="1:15" ht="12" customHeight="1">
      <c r="A11" s="819" t="s">
        <v>230</v>
      </c>
      <c r="B11" s="820"/>
      <c r="C11" s="824">
        <v>37726</v>
      </c>
      <c r="D11" s="824">
        <v>0</v>
      </c>
      <c r="E11" s="824">
        <v>5804</v>
      </c>
      <c r="F11" s="825">
        <f>SUM(C11-E11)</f>
        <v>31922</v>
      </c>
      <c r="G11" s="824">
        <v>5804</v>
      </c>
      <c r="H11" s="824">
        <v>5804</v>
      </c>
      <c r="I11" s="824">
        <v>5804</v>
      </c>
      <c r="J11" s="824">
        <v>5804</v>
      </c>
      <c r="K11" s="824">
        <v>5804</v>
      </c>
      <c r="L11" s="824">
        <v>2902</v>
      </c>
      <c r="M11" s="824"/>
      <c r="N11" s="824"/>
      <c r="O11" s="825">
        <f>SUM(G11:L11)</f>
        <v>31922</v>
      </c>
    </row>
    <row r="12" spans="1:15" ht="12" customHeight="1">
      <c r="A12" s="819" t="s">
        <v>231</v>
      </c>
      <c r="B12" s="820"/>
      <c r="C12" s="824">
        <v>109898</v>
      </c>
      <c r="D12" s="824"/>
      <c r="E12" s="824">
        <v>9998</v>
      </c>
      <c r="F12" s="825">
        <f>SUM(C12-E12)</f>
        <v>99900</v>
      </c>
      <c r="G12" s="824">
        <v>13320</v>
      </c>
      <c r="H12" s="824">
        <v>13320</v>
      </c>
      <c r="I12" s="824">
        <v>13320</v>
      </c>
      <c r="J12" s="824">
        <v>13320</v>
      </c>
      <c r="K12" s="824">
        <v>13320</v>
      </c>
      <c r="L12" s="824">
        <v>13320</v>
      </c>
      <c r="M12" s="824">
        <v>13320</v>
      </c>
      <c r="N12" s="824">
        <v>6660</v>
      </c>
      <c r="O12" s="825">
        <f>SUM(G12:N12)</f>
        <v>99900</v>
      </c>
    </row>
    <row r="13" spans="1:15" ht="12.75">
      <c r="A13" s="826" t="s">
        <v>232</v>
      </c>
      <c r="B13" s="827"/>
      <c r="C13" s="828">
        <f aca="true" t="shared" si="0" ref="C13:O13">SUM(C11:C12)</f>
        <v>147624</v>
      </c>
      <c r="D13" s="828">
        <f t="shared" si="0"/>
        <v>0</v>
      </c>
      <c r="E13" s="828">
        <f t="shared" si="0"/>
        <v>15802</v>
      </c>
      <c r="F13" s="828">
        <f t="shared" si="0"/>
        <v>131822</v>
      </c>
      <c r="G13" s="828">
        <f t="shared" si="0"/>
        <v>19124</v>
      </c>
      <c r="H13" s="828">
        <f t="shared" si="0"/>
        <v>19124</v>
      </c>
      <c r="I13" s="828">
        <f t="shared" si="0"/>
        <v>19124</v>
      </c>
      <c r="J13" s="828">
        <f t="shared" si="0"/>
        <v>19124</v>
      </c>
      <c r="K13" s="828">
        <f t="shared" si="0"/>
        <v>19124</v>
      </c>
      <c r="L13" s="828">
        <f t="shared" si="0"/>
        <v>16222</v>
      </c>
      <c r="M13" s="828">
        <f t="shared" si="0"/>
        <v>13320</v>
      </c>
      <c r="N13" s="828">
        <f t="shared" si="0"/>
        <v>6660</v>
      </c>
      <c r="O13" s="828">
        <f t="shared" si="0"/>
        <v>131822</v>
      </c>
    </row>
    <row r="14" spans="1:17" s="804" customFormat="1" ht="13.5" customHeight="1">
      <c r="A14" s="795" t="s">
        <v>233</v>
      </c>
      <c r="B14" s="795"/>
      <c r="C14" s="829"/>
      <c r="D14" s="828"/>
      <c r="E14" s="830">
        <v>5000</v>
      </c>
      <c r="F14" s="828"/>
      <c r="G14" s="829"/>
      <c r="H14" s="829"/>
      <c r="I14" s="829"/>
      <c r="J14" s="829"/>
      <c r="K14" s="829"/>
      <c r="L14" s="829"/>
      <c r="M14" s="829"/>
      <c r="N14" s="829"/>
      <c r="O14" s="829"/>
      <c r="P14" s="831"/>
      <c r="Q14" s="831"/>
    </row>
    <row r="15" spans="1:18" s="804" customFormat="1" ht="12.75">
      <c r="A15" s="832"/>
      <c r="B15" s="832"/>
      <c r="C15" s="831"/>
      <c r="D15" s="833"/>
      <c r="E15" s="834"/>
      <c r="F15" s="833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</row>
    <row r="16" spans="1:18" s="804" customFormat="1" ht="12.75" customHeight="1" hidden="1">
      <c r="A16" s="822" t="s">
        <v>234</v>
      </c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</row>
    <row r="17" spans="1:18" s="804" customFormat="1" ht="14.25" customHeight="1" hidden="1">
      <c r="A17" s="796" t="s">
        <v>235</v>
      </c>
      <c r="B17" s="796"/>
      <c r="C17" s="797">
        <v>788330</v>
      </c>
      <c r="D17" s="797"/>
      <c r="E17" s="797"/>
      <c r="F17" s="833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</row>
    <row r="18" spans="1:18" s="804" customFormat="1" ht="12.75" customHeight="1" hidden="1">
      <c r="A18" s="822" t="s">
        <v>236</v>
      </c>
      <c r="B18" s="822"/>
      <c r="C18" s="822"/>
      <c r="D18" s="822"/>
      <c r="E18" s="822"/>
      <c r="F18" s="822"/>
      <c r="G18" s="822"/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</row>
    <row r="19" spans="1:18" ht="12.75" customHeight="1" hidden="1">
      <c r="A19" s="796" t="s">
        <v>235</v>
      </c>
      <c r="B19" s="796"/>
      <c r="C19" s="797">
        <v>723138</v>
      </c>
      <c r="D19" s="797"/>
      <c r="E19" s="797"/>
      <c r="F19" s="833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</row>
    <row r="20" spans="1:18" ht="18.75" customHeight="1" hidden="1">
      <c r="A20" s="835"/>
      <c r="B20" s="835"/>
      <c r="C20" s="836"/>
      <c r="D20" s="836"/>
      <c r="E20" s="836"/>
      <c r="F20" s="833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</row>
    <row r="21" spans="1:18" ht="15" customHeight="1">
      <c r="A21" s="835"/>
      <c r="B21" s="835"/>
      <c r="C21" s="836"/>
      <c r="D21" s="836"/>
      <c r="E21" s="836"/>
      <c r="F21" s="833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/>
      <c r="R21" s="831"/>
    </row>
    <row r="22" spans="1:18" ht="12.75">
      <c r="A22" s="851" t="s">
        <v>237</v>
      </c>
      <c r="B22" s="851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38"/>
      <c r="Q22" s="838"/>
      <c r="R22" s="838"/>
    </row>
    <row r="23" spans="1:17" ht="12.75">
      <c r="A23" s="839"/>
      <c r="B23" s="839"/>
      <c r="C23" s="839"/>
      <c r="D23" s="839"/>
      <c r="E23" s="839"/>
      <c r="F23" s="837"/>
      <c r="G23" s="837"/>
      <c r="H23" s="837"/>
      <c r="I23" s="837"/>
      <c r="J23" s="837"/>
      <c r="K23" s="839"/>
      <c r="L23" s="840" t="s">
        <v>596</v>
      </c>
      <c r="M23" s="837"/>
      <c r="N23" s="837"/>
      <c r="O23" s="838"/>
      <c r="P23" s="838"/>
      <c r="Q23" s="838"/>
    </row>
    <row r="24" spans="1:16" s="849" customFormat="1" ht="12.75">
      <c r="A24" s="841" t="s">
        <v>453</v>
      </c>
      <c r="B24" s="842"/>
      <c r="C24" s="842"/>
      <c r="D24" s="842"/>
      <c r="E24" s="842"/>
      <c r="F24" s="843" t="s">
        <v>695</v>
      </c>
      <c r="G24" s="843" t="s">
        <v>696</v>
      </c>
      <c r="H24" s="844" t="s">
        <v>697</v>
      </c>
      <c r="I24" s="844" t="s">
        <v>487</v>
      </c>
      <c r="J24" s="843" t="s">
        <v>220</v>
      </c>
      <c r="K24" s="845" t="s">
        <v>221</v>
      </c>
      <c r="L24" s="846" t="s">
        <v>699</v>
      </c>
      <c r="M24" s="847"/>
      <c r="N24" s="847"/>
      <c r="O24" s="848"/>
      <c r="P24" s="848"/>
    </row>
    <row r="25" spans="1:17" ht="12.75">
      <c r="A25" s="850" t="s">
        <v>238</v>
      </c>
      <c r="B25" s="852"/>
      <c r="C25" s="852"/>
      <c r="D25" s="852"/>
      <c r="E25" s="852"/>
      <c r="F25" s="853">
        <v>1908</v>
      </c>
      <c r="G25" s="853">
        <v>1907</v>
      </c>
      <c r="H25" s="854">
        <v>1908</v>
      </c>
      <c r="I25" s="854">
        <v>1907</v>
      </c>
      <c r="J25" s="854">
        <v>1908</v>
      </c>
      <c r="K25" s="854">
        <v>1908</v>
      </c>
      <c r="L25" s="854">
        <f>SUM(F25:K25)</f>
        <v>11446</v>
      </c>
      <c r="M25" s="855"/>
      <c r="N25" s="855"/>
      <c r="O25" s="856"/>
      <c r="P25" s="856"/>
      <c r="Q25" s="857"/>
    </row>
    <row r="26" spans="1:18" ht="12.75">
      <c r="A26" s="855"/>
      <c r="B26" s="855"/>
      <c r="C26" s="855"/>
      <c r="D26" s="855"/>
      <c r="E26" s="855"/>
      <c r="F26" s="858"/>
      <c r="G26" s="858"/>
      <c r="H26" s="858"/>
      <c r="I26" s="859"/>
      <c r="J26" s="859"/>
      <c r="K26" s="858"/>
      <c r="L26" s="858"/>
      <c r="M26" s="858"/>
      <c r="N26" s="858"/>
      <c r="O26" s="858"/>
      <c r="P26" s="858"/>
      <c r="Q26" s="858"/>
      <c r="R26" s="858"/>
    </row>
    <row r="27" spans="2:19" ht="12.75">
      <c r="B27" s="860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</row>
    <row r="28" spans="1:18" ht="12.75">
      <c r="A28" s="851" t="s">
        <v>239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5"/>
      <c r="R28" s="855"/>
    </row>
    <row r="29" ht="12.75">
      <c r="O29" s="861" t="s">
        <v>596</v>
      </c>
    </row>
    <row r="30" spans="1:18" ht="12.75">
      <c r="A30" s="821" t="s">
        <v>453</v>
      </c>
      <c r="B30" s="821"/>
      <c r="C30" s="862"/>
      <c r="D30" s="862"/>
      <c r="E30" s="813"/>
      <c r="F30" s="843" t="s">
        <v>695</v>
      </c>
      <c r="G30" s="843" t="s">
        <v>696</v>
      </c>
      <c r="H30" s="844" t="s">
        <v>697</v>
      </c>
      <c r="I30" s="844" t="s">
        <v>487</v>
      </c>
      <c r="J30" s="863" t="s">
        <v>220</v>
      </c>
      <c r="K30" s="864" t="s">
        <v>221</v>
      </c>
      <c r="L30" s="865" t="s">
        <v>222</v>
      </c>
      <c r="M30" s="865" t="s">
        <v>223</v>
      </c>
      <c r="N30" s="865" t="s">
        <v>224</v>
      </c>
      <c r="O30" s="865" t="s">
        <v>240</v>
      </c>
      <c r="R30" s="861"/>
    </row>
    <row r="31" spans="1:18" ht="12.75">
      <c r="A31" s="795" t="s">
        <v>241</v>
      </c>
      <c r="B31" s="795"/>
      <c r="C31" s="795"/>
      <c r="D31" s="795"/>
      <c r="E31" s="795"/>
      <c r="F31" s="866">
        <v>866100</v>
      </c>
      <c r="G31" s="829">
        <v>820112</v>
      </c>
      <c r="H31" s="829">
        <v>836514</v>
      </c>
      <c r="I31" s="829">
        <v>853244</v>
      </c>
      <c r="J31" s="829">
        <v>873109</v>
      </c>
      <c r="K31" s="829">
        <v>887715</v>
      </c>
      <c r="L31" s="829">
        <v>905470</v>
      </c>
      <c r="M31" s="829">
        <v>923579</v>
      </c>
      <c r="N31" s="829">
        <v>942051</v>
      </c>
      <c r="O31" s="829">
        <v>960892</v>
      </c>
      <c r="P31" s="867"/>
      <c r="Q31" s="867"/>
      <c r="R31" s="868"/>
    </row>
    <row r="32" spans="1:18" ht="12.75">
      <c r="A32" s="898" t="s">
        <v>247</v>
      </c>
      <c r="B32" s="898"/>
      <c r="C32" s="898"/>
      <c r="D32" s="898"/>
      <c r="E32" s="898"/>
      <c r="F32" s="869">
        <f>F31/2</f>
        <v>433050</v>
      </c>
      <c r="G32" s="825">
        <v>410056</v>
      </c>
      <c r="H32" s="825">
        <v>418257</v>
      </c>
      <c r="I32" s="825">
        <v>426622</v>
      </c>
      <c r="J32" s="825">
        <v>435155</v>
      </c>
      <c r="K32" s="825">
        <v>443858</v>
      </c>
      <c r="L32" s="825">
        <v>452735</v>
      </c>
      <c r="M32" s="825">
        <v>461790</v>
      </c>
      <c r="N32" s="825">
        <v>471026</v>
      </c>
      <c r="O32" s="825">
        <v>480446</v>
      </c>
      <c r="P32" s="870"/>
      <c r="Q32" s="870"/>
      <c r="R32" s="871"/>
    </row>
    <row r="33" spans="1:15" ht="12.75">
      <c r="A33" s="958"/>
      <c r="B33" s="958"/>
      <c r="C33" s="958"/>
      <c r="D33" s="958"/>
      <c r="E33" s="958"/>
      <c r="F33" s="872"/>
      <c r="G33" s="872"/>
      <c r="H33" s="872"/>
      <c r="I33" s="872"/>
      <c r="J33" s="872"/>
      <c r="K33" s="872"/>
      <c r="L33" s="872"/>
      <c r="M33" s="872"/>
      <c r="N33" s="872"/>
      <c r="O33" s="872"/>
    </row>
    <row r="34" spans="1:16" ht="12.75">
      <c r="A34" s="956" t="s">
        <v>242</v>
      </c>
      <c r="B34" s="956"/>
      <c r="C34" s="956"/>
      <c r="D34" s="956"/>
      <c r="E34" s="956"/>
      <c r="F34" s="873">
        <v>15802</v>
      </c>
      <c r="G34" s="873">
        <v>15802</v>
      </c>
      <c r="H34" s="873">
        <v>19124</v>
      </c>
      <c r="I34" s="873">
        <v>19124</v>
      </c>
      <c r="J34" s="873">
        <v>19124</v>
      </c>
      <c r="K34" s="873">
        <v>19124</v>
      </c>
      <c r="L34" s="873">
        <v>16222</v>
      </c>
      <c r="M34" s="873">
        <v>13320</v>
      </c>
      <c r="N34" s="873">
        <v>6660</v>
      </c>
      <c r="O34" s="873">
        <v>6660</v>
      </c>
      <c r="P34" s="874"/>
    </row>
    <row r="35" spans="1:15" ht="12.75">
      <c r="A35" s="956" t="s">
        <v>243</v>
      </c>
      <c r="B35" s="956"/>
      <c r="C35" s="956"/>
      <c r="D35" s="956"/>
      <c r="E35" s="956"/>
      <c r="F35" s="873">
        <v>5000</v>
      </c>
      <c r="G35" s="873">
        <v>4871</v>
      </c>
      <c r="H35" s="873">
        <v>4350</v>
      </c>
      <c r="I35" s="873">
        <v>3719</v>
      </c>
      <c r="J35" s="873">
        <v>3088</v>
      </c>
      <c r="K35" s="873">
        <v>2457</v>
      </c>
      <c r="L35" s="873">
        <v>1826</v>
      </c>
      <c r="M35" s="873">
        <v>1195</v>
      </c>
      <c r="N35" s="873">
        <v>659</v>
      </c>
      <c r="O35" s="873">
        <v>220</v>
      </c>
    </row>
    <row r="36" spans="1:15" ht="12.75">
      <c r="A36" s="956" t="s">
        <v>244</v>
      </c>
      <c r="B36" s="956"/>
      <c r="C36" s="956"/>
      <c r="D36" s="956"/>
      <c r="E36" s="956"/>
      <c r="F36" s="873">
        <v>1908</v>
      </c>
      <c r="G36" s="873">
        <v>1908</v>
      </c>
      <c r="H36" s="873">
        <v>1907</v>
      </c>
      <c r="I36" s="873">
        <v>1908</v>
      </c>
      <c r="J36" s="873">
        <v>1907</v>
      </c>
      <c r="K36" s="873">
        <v>1908</v>
      </c>
      <c r="L36" s="873">
        <v>1908</v>
      </c>
      <c r="M36" s="872">
        <v>0</v>
      </c>
      <c r="N36" s="872">
        <v>0</v>
      </c>
      <c r="O36" s="872">
        <v>0</v>
      </c>
    </row>
    <row r="37" spans="1:15" s="804" customFormat="1" ht="12.75">
      <c r="A37" s="957" t="s">
        <v>245</v>
      </c>
      <c r="B37" s="957"/>
      <c r="C37" s="957"/>
      <c r="D37" s="957"/>
      <c r="E37" s="957"/>
      <c r="F37" s="875">
        <f aca="true" t="shared" si="1" ref="F37:O37">SUM(F34:F36)</f>
        <v>22710</v>
      </c>
      <c r="G37" s="875">
        <f t="shared" si="1"/>
        <v>22581</v>
      </c>
      <c r="H37" s="875">
        <f t="shared" si="1"/>
        <v>25381</v>
      </c>
      <c r="I37" s="875">
        <f t="shared" si="1"/>
        <v>24751</v>
      </c>
      <c r="J37" s="875">
        <f t="shared" si="1"/>
        <v>24119</v>
      </c>
      <c r="K37" s="875">
        <f t="shared" si="1"/>
        <v>23489</v>
      </c>
      <c r="L37" s="875">
        <f t="shared" si="1"/>
        <v>19956</v>
      </c>
      <c r="M37" s="875">
        <f t="shared" si="1"/>
        <v>14515</v>
      </c>
      <c r="N37" s="875">
        <f t="shared" si="1"/>
        <v>7319</v>
      </c>
      <c r="O37" s="875">
        <f t="shared" si="1"/>
        <v>6880</v>
      </c>
    </row>
    <row r="38" spans="1:15" ht="12.75">
      <c r="A38" s="958"/>
      <c r="B38" s="958"/>
      <c r="C38" s="958"/>
      <c r="D38" s="958"/>
      <c r="E38" s="958"/>
      <c r="F38" s="872"/>
      <c r="G38" s="872"/>
      <c r="H38" s="872"/>
      <c r="I38" s="872"/>
      <c r="J38" s="872"/>
      <c r="K38" s="872"/>
      <c r="L38" s="872"/>
      <c r="M38" s="872"/>
      <c r="N38" s="872"/>
      <c r="O38" s="872"/>
    </row>
    <row r="39" spans="1:15" s="804" customFormat="1" ht="12.75">
      <c r="A39" s="957" t="s">
        <v>246</v>
      </c>
      <c r="B39" s="957"/>
      <c r="C39" s="957"/>
      <c r="D39" s="957"/>
      <c r="E39" s="957"/>
      <c r="F39" s="876">
        <f aca="true" t="shared" si="2" ref="F39:O39">F37/F31</f>
        <v>0.02622099064773121</v>
      </c>
      <c r="G39" s="876">
        <f t="shared" si="2"/>
        <v>0.027534044130557777</v>
      </c>
      <c r="H39" s="876">
        <f t="shared" si="2"/>
        <v>0.030341392971307116</v>
      </c>
      <c r="I39" s="876">
        <f t="shared" si="2"/>
        <v>0.029008114912029852</v>
      </c>
      <c r="J39" s="876">
        <f t="shared" si="2"/>
        <v>0.02762427142544631</v>
      </c>
      <c r="K39" s="876">
        <f t="shared" si="2"/>
        <v>0.0264600688283965</v>
      </c>
      <c r="L39" s="876">
        <f t="shared" si="2"/>
        <v>0.022039382861939103</v>
      </c>
      <c r="M39" s="876">
        <f t="shared" si="2"/>
        <v>0.015716035119897703</v>
      </c>
      <c r="N39" s="876">
        <f t="shared" si="2"/>
        <v>0.0077692184393413945</v>
      </c>
      <c r="O39" s="876">
        <f t="shared" si="2"/>
        <v>0.007160013820491793</v>
      </c>
    </row>
  </sheetData>
  <sheetProtection selectLockedCells="1" selectUnlockedCells="1"/>
  <mergeCells count="25">
    <mergeCell ref="A34:E34"/>
    <mergeCell ref="C17:E17"/>
    <mergeCell ref="A22:O22"/>
    <mergeCell ref="A39:E39"/>
    <mergeCell ref="A35:E35"/>
    <mergeCell ref="A36:E36"/>
    <mergeCell ref="A37:E37"/>
    <mergeCell ref="A38:E38"/>
    <mergeCell ref="A33:E33"/>
    <mergeCell ref="A31:E31"/>
    <mergeCell ref="G1:R1"/>
    <mergeCell ref="A4:R4"/>
    <mergeCell ref="C6:L6"/>
    <mergeCell ref="A7:P7"/>
    <mergeCell ref="O9:O10"/>
    <mergeCell ref="A14:B14"/>
    <mergeCell ref="A19:B19"/>
    <mergeCell ref="C19:E19"/>
    <mergeCell ref="C9:F9"/>
    <mergeCell ref="A16:R16"/>
    <mergeCell ref="A17:B17"/>
    <mergeCell ref="A32:E32"/>
    <mergeCell ref="A28:P28"/>
    <mergeCell ref="A30:B30"/>
    <mergeCell ref="A18:R18"/>
  </mergeCells>
  <printOptions horizontalCentered="1"/>
  <pageMargins left="0.1597222222222222" right="0.1701388888888889" top="0.7479166666666667" bottom="0.19652777777777777" header="0.5118055555555555" footer="0.511805555555555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168"/>
  <sheetViews>
    <sheetView view="pageBreakPreview" zoomScale="75" zoomScaleNormal="75" zoomScaleSheetLayoutView="75" zoomScalePageLayoutView="0" workbookViewId="0" topLeftCell="A1">
      <selection activeCell="A49" sqref="A49:T49"/>
    </sheetView>
  </sheetViews>
  <sheetFormatPr defaultColWidth="9.00390625" defaultRowHeight="12.75"/>
  <cols>
    <col min="1" max="1" width="46.00390625" style="385" bestFit="1" customWidth="1"/>
    <col min="2" max="2" width="12.125" style="385" bestFit="1" customWidth="1"/>
    <col min="3" max="4" width="12.125" style="385" customWidth="1"/>
    <col min="5" max="8" width="12.00390625" style="631" customWidth="1"/>
    <col min="9" max="9" width="7.125" style="385" customWidth="1"/>
    <col min="10" max="10" width="43.25390625" style="404" bestFit="1" customWidth="1"/>
    <col min="11" max="11" width="12.125" style="386" bestFit="1" customWidth="1"/>
    <col min="12" max="12" width="12.125" style="386" customWidth="1"/>
    <col min="13" max="13" width="12.125" style="447" customWidth="1"/>
    <col min="14" max="17" width="11.875" style="444" customWidth="1"/>
    <col min="18" max="18" width="6.375" style="443" customWidth="1"/>
    <col min="19" max="16384" width="9.125" style="443" customWidth="1"/>
  </cols>
  <sheetData>
    <row r="1" spans="1:18" ht="17.25" customHeight="1">
      <c r="A1" s="961" t="s">
        <v>344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</row>
    <row r="2" spans="1:18" ht="15">
      <c r="A2" s="236"/>
      <c r="B2" s="236"/>
      <c r="C2" s="236"/>
      <c r="D2" s="236"/>
      <c r="E2" s="237"/>
      <c r="F2" s="237"/>
      <c r="G2" s="237"/>
      <c r="H2" s="237"/>
      <c r="I2" s="237"/>
      <c r="J2" s="387"/>
      <c r="K2" s="387"/>
      <c r="L2" s="387"/>
      <c r="M2" s="387"/>
      <c r="N2" s="237"/>
      <c r="O2" s="237"/>
      <c r="P2" s="237"/>
      <c r="Q2" s="237"/>
      <c r="R2" s="385"/>
    </row>
    <row r="3" spans="1:18" ht="30.75" customHeight="1">
      <c r="A3" s="962" t="s">
        <v>136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</row>
    <row r="4" spans="1:18" ht="15">
      <c r="A4" s="236"/>
      <c r="B4" s="236"/>
      <c r="C4" s="236"/>
      <c r="D4" s="236"/>
      <c r="E4" s="237"/>
      <c r="F4" s="237"/>
      <c r="G4" s="237"/>
      <c r="H4" s="237"/>
      <c r="I4" s="236"/>
      <c r="J4" s="387"/>
      <c r="K4" s="387"/>
      <c r="L4" s="387"/>
      <c r="M4" s="387"/>
      <c r="N4" s="237"/>
      <c r="O4" s="237"/>
      <c r="P4" s="237"/>
      <c r="Q4" s="237"/>
      <c r="R4" s="385"/>
    </row>
    <row r="5" spans="1:18" ht="16.5" customHeight="1">
      <c r="A5" s="236"/>
      <c r="B5" s="236"/>
      <c r="C5" s="236"/>
      <c r="D5" s="236"/>
      <c r="E5" s="237"/>
      <c r="F5" s="237"/>
      <c r="G5" s="237"/>
      <c r="H5" s="237"/>
      <c r="I5" s="237"/>
      <c r="J5" s="959" t="s">
        <v>596</v>
      </c>
      <c r="K5" s="960"/>
      <c r="L5" s="388"/>
      <c r="M5" s="388"/>
      <c r="N5" s="388"/>
      <c r="O5" s="388"/>
      <c r="P5" s="388"/>
      <c r="Q5" s="388"/>
      <c r="R5" s="385"/>
    </row>
    <row r="6" spans="1:18" ht="15">
      <c r="A6" s="351" t="s">
        <v>458</v>
      </c>
      <c r="B6" s="352" t="s">
        <v>459</v>
      </c>
      <c r="C6" s="454" t="s">
        <v>167</v>
      </c>
      <c r="D6" s="592" t="s">
        <v>620</v>
      </c>
      <c r="E6" s="593" t="s">
        <v>621</v>
      </c>
      <c r="F6" s="594" t="s">
        <v>622</v>
      </c>
      <c r="G6" s="594" t="s">
        <v>623</v>
      </c>
      <c r="H6" s="595" t="s">
        <v>842</v>
      </c>
      <c r="I6" s="596" t="s">
        <v>460</v>
      </c>
      <c r="J6" s="462" t="s">
        <v>458</v>
      </c>
      <c r="K6" s="463" t="s">
        <v>459</v>
      </c>
      <c r="L6" s="463" t="s">
        <v>167</v>
      </c>
      <c r="M6" s="751" t="s">
        <v>620</v>
      </c>
      <c r="N6" s="752" t="s">
        <v>621</v>
      </c>
      <c r="O6" s="752" t="s">
        <v>622</v>
      </c>
      <c r="P6" s="753" t="s">
        <v>623</v>
      </c>
      <c r="Q6" s="596" t="s">
        <v>842</v>
      </c>
      <c r="R6" s="754" t="s">
        <v>460</v>
      </c>
    </row>
    <row r="7" spans="1:18" s="445" customFormat="1" ht="47.25">
      <c r="A7" s="353" t="s">
        <v>700</v>
      </c>
      <c r="B7" s="354" t="s">
        <v>456</v>
      </c>
      <c r="C7" s="355" t="s">
        <v>455</v>
      </c>
      <c r="D7" s="597" t="s">
        <v>454</v>
      </c>
      <c r="E7" s="598" t="s">
        <v>843</v>
      </c>
      <c r="F7" s="599" t="s">
        <v>742</v>
      </c>
      <c r="G7" s="598" t="s">
        <v>743</v>
      </c>
      <c r="H7" s="598" t="s">
        <v>169</v>
      </c>
      <c r="I7" s="355" t="s">
        <v>457</v>
      </c>
      <c r="J7" s="464" t="s">
        <v>701</v>
      </c>
      <c r="K7" s="465" t="s">
        <v>456</v>
      </c>
      <c r="L7" s="466" t="s">
        <v>165</v>
      </c>
      <c r="M7" s="755" t="s">
        <v>454</v>
      </c>
      <c r="N7" s="756" t="s">
        <v>843</v>
      </c>
      <c r="O7" s="756" t="s">
        <v>742</v>
      </c>
      <c r="P7" s="756" t="s">
        <v>743</v>
      </c>
      <c r="Q7" s="756" t="s">
        <v>169</v>
      </c>
      <c r="R7" s="757" t="s">
        <v>457</v>
      </c>
    </row>
    <row r="8" spans="1:18" ht="15">
      <c r="A8" s="356" t="s">
        <v>819</v>
      </c>
      <c r="B8" s="357">
        <v>606900</v>
      </c>
      <c r="C8" s="455">
        <v>615739</v>
      </c>
      <c r="D8" s="600">
        <v>15216</v>
      </c>
      <c r="E8" s="601">
        <v>0</v>
      </c>
      <c r="F8" s="601">
        <v>630955</v>
      </c>
      <c r="G8" s="601">
        <v>0</v>
      </c>
      <c r="H8" s="602">
        <f>C8+D8</f>
        <v>630955</v>
      </c>
      <c r="I8" s="603" t="s">
        <v>804</v>
      </c>
      <c r="J8" s="362" t="s">
        <v>673</v>
      </c>
      <c r="K8" s="467">
        <v>564993</v>
      </c>
      <c r="L8" s="382">
        <v>567411</v>
      </c>
      <c r="M8" s="607">
        <v>168005</v>
      </c>
      <c r="N8" s="604">
        <v>60966</v>
      </c>
      <c r="O8" s="604">
        <v>616278</v>
      </c>
      <c r="P8" s="604">
        <v>58172</v>
      </c>
      <c r="Q8" s="604">
        <f>L8+M8</f>
        <v>735416</v>
      </c>
      <c r="R8" s="758" t="s">
        <v>470</v>
      </c>
    </row>
    <row r="9" spans="1:18" ht="15">
      <c r="A9" s="358" t="s">
        <v>474</v>
      </c>
      <c r="B9" s="359">
        <v>0</v>
      </c>
      <c r="C9" s="456">
        <v>0</v>
      </c>
      <c r="D9" s="236">
        <v>0</v>
      </c>
      <c r="E9" s="604">
        <v>0</v>
      </c>
      <c r="F9" s="604">
        <v>0</v>
      </c>
      <c r="G9" s="605">
        <v>0</v>
      </c>
      <c r="H9" s="606">
        <f aca="true" t="shared" si="0" ref="H9:H15">C9+D9</f>
        <v>0</v>
      </c>
      <c r="I9" s="247" t="s">
        <v>548</v>
      </c>
      <c r="J9" s="389" t="s">
        <v>702</v>
      </c>
      <c r="K9" s="468">
        <v>147147</v>
      </c>
      <c r="L9" s="382">
        <v>147800</v>
      </c>
      <c r="M9" s="607">
        <v>23498</v>
      </c>
      <c r="N9" s="604">
        <v>16240</v>
      </c>
      <c r="O9" s="604">
        <v>139880</v>
      </c>
      <c r="P9" s="604">
        <v>15178</v>
      </c>
      <c r="Q9" s="604">
        <f aca="true" t="shared" si="1" ref="Q9:Q18">L9+M9</f>
        <v>171298</v>
      </c>
      <c r="R9" s="759" t="s">
        <v>471</v>
      </c>
    </row>
    <row r="10" spans="1:18" ht="15">
      <c r="A10" s="360" t="s">
        <v>820</v>
      </c>
      <c r="B10" s="361">
        <v>47337</v>
      </c>
      <c r="C10" s="382">
        <v>47337</v>
      </c>
      <c r="D10" s="607">
        <v>285854</v>
      </c>
      <c r="E10" s="604">
        <v>0</v>
      </c>
      <c r="F10" s="604">
        <v>333191</v>
      </c>
      <c r="G10" s="604">
        <v>0</v>
      </c>
      <c r="H10" s="606">
        <f t="shared" si="0"/>
        <v>333191</v>
      </c>
      <c r="I10" s="603" t="s">
        <v>465</v>
      </c>
      <c r="J10" s="390" t="s">
        <v>706</v>
      </c>
      <c r="K10" s="468">
        <v>5000</v>
      </c>
      <c r="L10" s="382">
        <v>5000</v>
      </c>
      <c r="M10" s="607">
        <v>0</v>
      </c>
      <c r="N10" s="604">
        <v>0</v>
      </c>
      <c r="O10" s="604">
        <v>0</v>
      </c>
      <c r="P10" s="604">
        <v>5000</v>
      </c>
      <c r="Q10" s="604">
        <f t="shared" si="1"/>
        <v>5000</v>
      </c>
      <c r="R10" s="759" t="s">
        <v>577</v>
      </c>
    </row>
    <row r="11" spans="1:18" ht="15">
      <c r="A11" s="362" t="s">
        <v>762</v>
      </c>
      <c r="B11" s="363">
        <v>664100</v>
      </c>
      <c r="C11" s="457">
        <v>664100</v>
      </c>
      <c r="D11" s="608">
        <v>0</v>
      </c>
      <c r="E11" s="604">
        <v>0</v>
      </c>
      <c r="F11" s="604">
        <v>664100</v>
      </c>
      <c r="G11" s="604"/>
      <c r="H11" s="606">
        <f t="shared" si="0"/>
        <v>664100</v>
      </c>
      <c r="I11" s="603" t="s">
        <v>631</v>
      </c>
      <c r="J11" s="362" t="s">
        <v>703</v>
      </c>
      <c r="K11" s="468">
        <v>462721</v>
      </c>
      <c r="L11" s="382">
        <v>462721</v>
      </c>
      <c r="M11" s="607">
        <v>76506</v>
      </c>
      <c r="N11" s="604">
        <v>0</v>
      </c>
      <c r="O11" s="604">
        <v>436460</v>
      </c>
      <c r="P11" s="604">
        <v>102767</v>
      </c>
      <c r="Q11" s="604">
        <f t="shared" si="1"/>
        <v>539227</v>
      </c>
      <c r="R11" s="759" t="s">
        <v>467</v>
      </c>
    </row>
    <row r="12" spans="1:19" ht="15">
      <c r="A12" s="364" t="s">
        <v>633</v>
      </c>
      <c r="B12" s="363">
        <v>42000</v>
      </c>
      <c r="C12" s="457">
        <v>42000</v>
      </c>
      <c r="D12" s="608">
        <v>0</v>
      </c>
      <c r="E12" s="604">
        <v>0</v>
      </c>
      <c r="F12" s="604">
        <v>42000</v>
      </c>
      <c r="G12" s="604">
        <v>0</v>
      </c>
      <c r="H12" s="606">
        <f t="shared" si="0"/>
        <v>42000</v>
      </c>
      <c r="I12" s="609" t="s">
        <v>753</v>
      </c>
      <c r="J12" s="362" t="s">
        <v>720</v>
      </c>
      <c r="K12" s="468">
        <v>42680</v>
      </c>
      <c r="L12" s="382">
        <v>42649</v>
      </c>
      <c r="M12" s="607">
        <v>93</v>
      </c>
      <c r="N12" s="604">
        <v>0</v>
      </c>
      <c r="O12" s="604">
        <v>42742</v>
      </c>
      <c r="P12" s="604">
        <v>0</v>
      </c>
      <c r="Q12" s="604">
        <f t="shared" si="1"/>
        <v>42742</v>
      </c>
      <c r="R12" s="759" t="s">
        <v>469</v>
      </c>
      <c r="S12" s="446"/>
    </row>
    <row r="13" spans="1:19" ht="15">
      <c r="A13" s="362" t="s">
        <v>704</v>
      </c>
      <c r="B13" s="363">
        <v>40000</v>
      </c>
      <c r="C13" s="457">
        <v>40000</v>
      </c>
      <c r="D13" s="608">
        <v>84</v>
      </c>
      <c r="E13" s="604">
        <v>0</v>
      </c>
      <c r="F13" s="604">
        <v>40084</v>
      </c>
      <c r="G13" s="604">
        <v>0</v>
      </c>
      <c r="H13" s="606">
        <f t="shared" si="0"/>
        <v>40084</v>
      </c>
      <c r="I13" s="610" t="s">
        <v>631</v>
      </c>
      <c r="J13" s="362" t="s">
        <v>4</v>
      </c>
      <c r="K13" s="469">
        <v>0</v>
      </c>
      <c r="L13" s="456">
        <v>0</v>
      </c>
      <c r="M13" s="387">
        <v>4294</v>
      </c>
      <c r="N13" s="604">
        <v>0</v>
      </c>
      <c r="O13" s="604">
        <v>4294</v>
      </c>
      <c r="P13" s="604">
        <v>0</v>
      </c>
      <c r="Q13" s="604">
        <f t="shared" si="1"/>
        <v>4294</v>
      </c>
      <c r="R13" s="759" t="s">
        <v>5</v>
      </c>
      <c r="S13" s="446"/>
    </row>
    <row r="14" spans="1:19" ht="15">
      <c r="A14" s="362" t="s">
        <v>626</v>
      </c>
      <c r="B14" s="361">
        <v>224191</v>
      </c>
      <c r="C14" s="382">
        <v>224191</v>
      </c>
      <c r="D14" s="607">
        <v>-3110</v>
      </c>
      <c r="E14" s="604">
        <v>0</v>
      </c>
      <c r="F14" s="604">
        <v>133581</v>
      </c>
      <c r="G14" s="604">
        <v>87500</v>
      </c>
      <c r="H14" s="606">
        <f t="shared" si="0"/>
        <v>221081</v>
      </c>
      <c r="I14" s="603" t="s">
        <v>462</v>
      </c>
      <c r="J14" s="392" t="s">
        <v>483</v>
      </c>
      <c r="K14" s="456">
        <v>0</v>
      </c>
      <c r="L14" s="456">
        <v>0</v>
      </c>
      <c r="M14" s="456">
        <v>0</v>
      </c>
      <c r="N14" s="604">
        <v>0</v>
      </c>
      <c r="O14" s="604">
        <v>0</v>
      </c>
      <c r="P14" s="604">
        <v>0</v>
      </c>
      <c r="Q14" s="604">
        <f t="shared" si="1"/>
        <v>0</v>
      </c>
      <c r="R14" s="759" t="s">
        <v>552</v>
      </c>
      <c r="S14" s="447"/>
    </row>
    <row r="15" spans="1:18" ht="15">
      <c r="A15" s="362" t="s">
        <v>107</v>
      </c>
      <c r="B15" s="361">
        <v>4077</v>
      </c>
      <c r="C15" s="382">
        <v>4077</v>
      </c>
      <c r="D15" s="607">
        <v>47</v>
      </c>
      <c r="E15" s="604">
        <v>0</v>
      </c>
      <c r="F15" s="604">
        <v>20</v>
      </c>
      <c r="G15" s="604">
        <v>4104</v>
      </c>
      <c r="H15" s="606">
        <f t="shared" si="0"/>
        <v>4124</v>
      </c>
      <c r="I15" s="603" t="s">
        <v>654</v>
      </c>
      <c r="J15" s="362" t="s">
        <v>817</v>
      </c>
      <c r="K15" s="468">
        <v>228183</v>
      </c>
      <c r="L15" s="382">
        <v>235093</v>
      </c>
      <c r="M15" s="607">
        <v>20333</v>
      </c>
      <c r="N15" s="604">
        <v>0</v>
      </c>
      <c r="O15" s="604">
        <v>250852</v>
      </c>
      <c r="P15" s="604">
        <v>4574</v>
      </c>
      <c r="Q15" s="604">
        <f t="shared" si="1"/>
        <v>255426</v>
      </c>
      <c r="R15" s="759" t="s">
        <v>571</v>
      </c>
    </row>
    <row r="16" spans="1:18" ht="15">
      <c r="A16" s="362"/>
      <c r="B16" s="361"/>
      <c r="C16" s="382"/>
      <c r="D16" s="607"/>
      <c r="E16" s="604"/>
      <c r="F16" s="604"/>
      <c r="G16" s="604"/>
      <c r="H16" s="604"/>
      <c r="I16" s="603"/>
      <c r="J16" s="362" t="s">
        <v>450</v>
      </c>
      <c r="K16" s="468">
        <v>1682</v>
      </c>
      <c r="L16" s="382">
        <v>1682</v>
      </c>
      <c r="M16" s="607">
        <v>22</v>
      </c>
      <c r="N16" s="604">
        <v>0</v>
      </c>
      <c r="O16" s="604">
        <v>0</v>
      </c>
      <c r="P16" s="604">
        <v>1704</v>
      </c>
      <c r="Q16" s="604">
        <f t="shared" si="1"/>
        <v>1704</v>
      </c>
      <c r="R16" s="759" t="s">
        <v>101</v>
      </c>
    </row>
    <row r="17" spans="1:18" ht="15">
      <c r="A17" s="362"/>
      <c r="B17" s="361"/>
      <c r="C17" s="382"/>
      <c r="D17" s="607"/>
      <c r="E17" s="604"/>
      <c r="F17" s="604"/>
      <c r="G17" s="604"/>
      <c r="H17" s="604"/>
      <c r="I17" s="603"/>
      <c r="J17" s="362" t="s">
        <v>816</v>
      </c>
      <c r="K17" s="468">
        <v>291167</v>
      </c>
      <c r="L17" s="382">
        <v>291167</v>
      </c>
      <c r="M17" s="607">
        <v>42444</v>
      </c>
      <c r="N17" s="604">
        <v>0</v>
      </c>
      <c r="O17" s="604">
        <v>137545</v>
      </c>
      <c r="P17" s="604">
        <v>196066</v>
      </c>
      <c r="Q17" s="604">
        <f t="shared" si="1"/>
        <v>333611</v>
      </c>
      <c r="R17" s="759" t="s">
        <v>676</v>
      </c>
    </row>
    <row r="18" spans="1:18" ht="15">
      <c r="A18" s="362"/>
      <c r="B18" s="361"/>
      <c r="C18" s="382"/>
      <c r="D18" s="607"/>
      <c r="E18" s="604"/>
      <c r="F18" s="604"/>
      <c r="G18" s="604"/>
      <c r="H18" s="604"/>
      <c r="I18" s="611"/>
      <c r="J18" s="362" t="s">
        <v>818</v>
      </c>
      <c r="K18" s="470">
        <v>7048</v>
      </c>
      <c r="L18" s="456">
        <v>5937</v>
      </c>
      <c r="M18" s="387">
        <v>61519</v>
      </c>
      <c r="N18" s="604">
        <v>0</v>
      </c>
      <c r="O18" s="604">
        <v>67456</v>
      </c>
      <c r="P18" s="604">
        <v>0</v>
      </c>
      <c r="Q18" s="604">
        <f t="shared" si="1"/>
        <v>67456</v>
      </c>
      <c r="R18" s="759" t="s">
        <v>797</v>
      </c>
    </row>
    <row r="19" spans="1:18" ht="15">
      <c r="A19" s="362"/>
      <c r="B19" s="365"/>
      <c r="C19" s="382"/>
      <c r="D19" s="607"/>
      <c r="E19" s="604"/>
      <c r="F19" s="604"/>
      <c r="G19" s="604"/>
      <c r="H19" s="604"/>
      <c r="I19" s="612"/>
      <c r="J19" s="387"/>
      <c r="K19" s="393"/>
      <c r="L19" s="471"/>
      <c r="M19" s="760"/>
      <c r="N19" s="381"/>
      <c r="O19" s="381"/>
      <c r="P19" s="381"/>
      <c r="Q19" s="381"/>
      <c r="R19" s="759"/>
    </row>
    <row r="20" spans="1:19" ht="15.75">
      <c r="A20" s="366" t="s">
        <v>700</v>
      </c>
      <c r="B20" s="367">
        <f aca="true" t="shared" si="2" ref="B20:H20">SUM(B8:B18)</f>
        <v>1628605</v>
      </c>
      <c r="C20" s="367">
        <f t="shared" si="2"/>
        <v>1637444</v>
      </c>
      <c r="D20" s="613">
        <f t="shared" si="2"/>
        <v>298091</v>
      </c>
      <c r="E20" s="368">
        <f t="shared" si="2"/>
        <v>0</v>
      </c>
      <c r="F20" s="368">
        <f t="shared" si="2"/>
        <v>1843931</v>
      </c>
      <c r="G20" s="368">
        <f t="shared" si="2"/>
        <v>91604</v>
      </c>
      <c r="H20" s="368">
        <f t="shared" si="2"/>
        <v>1935535</v>
      </c>
      <c r="I20" s="614"/>
      <c r="J20" s="394" t="s">
        <v>701</v>
      </c>
      <c r="K20" s="395">
        <f aca="true" t="shared" si="3" ref="K20:Q20">SUM(K8:K18)</f>
        <v>1750621</v>
      </c>
      <c r="L20" s="395">
        <f t="shared" si="3"/>
        <v>1759460</v>
      </c>
      <c r="M20" s="395">
        <f t="shared" si="3"/>
        <v>396714</v>
      </c>
      <c r="N20" s="380">
        <f t="shared" si="3"/>
        <v>77206</v>
      </c>
      <c r="O20" s="380">
        <f t="shared" si="3"/>
        <v>1695507</v>
      </c>
      <c r="P20" s="380">
        <f t="shared" si="3"/>
        <v>383461</v>
      </c>
      <c r="Q20" s="380">
        <f t="shared" si="3"/>
        <v>2156174</v>
      </c>
      <c r="R20" s="761"/>
      <c r="S20" s="446"/>
    </row>
    <row r="21" spans="1:18" s="448" customFormat="1" ht="15">
      <c r="A21" s="362"/>
      <c r="B21" s="361"/>
      <c r="C21" s="458"/>
      <c r="D21" s="615"/>
      <c r="E21" s="601"/>
      <c r="F21" s="601"/>
      <c r="G21" s="601"/>
      <c r="H21" s="601"/>
      <c r="I21" s="611"/>
      <c r="J21" s="362"/>
      <c r="K21" s="361"/>
      <c r="L21" s="472"/>
      <c r="M21" s="607"/>
      <c r="N21" s="604"/>
      <c r="O21" s="604"/>
      <c r="P21" s="604"/>
      <c r="Q21" s="604"/>
      <c r="R21" s="759"/>
    </row>
    <row r="22" spans="1:18" ht="15.75">
      <c r="A22" s="369" t="s">
        <v>770</v>
      </c>
      <c r="B22" s="361"/>
      <c r="C22" s="382"/>
      <c r="D22" s="607"/>
      <c r="E22" s="604"/>
      <c r="F22" s="604"/>
      <c r="G22" s="604"/>
      <c r="H22" s="604"/>
      <c r="I22" s="603"/>
      <c r="J22" s="369" t="s">
        <v>680</v>
      </c>
      <c r="K22" s="361"/>
      <c r="L22" s="382"/>
      <c r="M22" s="607"/>
      <c r="N22" s="604"/>
      <c r="O22" s="604"/>
      <c r="P22" s="604"/>
      <c r="Q22" s="604"/>
      <c r="R22" s="759"/>
    </row>
    <row r="23" spans="1:18" ht="15">
      <c r="A23" s="362" t="s">
        <v>480</v>
      </c>
      <c r="B23" s="361">
        <v>0</v>
      </c>
      <c r="C23" s="382">
        <v>9</v>
      </c>
      <c r="D23" s="607">
        <v>0</v>
      </c>
      <c r="E23" s="616">
        <v>0</v>
      </c>
      <c r="F23" s="616">
        <v>9</v>
      </c>
      <c r="G23" s="616">
        <v>0</v>
      </c>
      <c r="H23" s="616">
        <f>C23+D23</f>
        <v>9</v>
      </c>
      <c r="I23" s="603" t="s">
        <v>98</v>
      </c>
      <c r="J23" s="390"/>
      <c r="K23" s="361"/>
      <c r="L23" s="382"/>
      <c r="M23" s="607"/>
      <c r="N23" s="604"/>
      <c r="O23" s="604"/>
      <c r="P23" s="604"/>
      <c r="Q23" s="604"/>
      <c r="R23" s="759"/>
    </row>
    <row r="24" spans="1:18" ht="15">
      <c r="A24" s="362" t="s">
        <v>130</v>
      </c>
      <c r="B24" s="361">
        <v>91346</v>
      </c>
      <c r="C24" s="382">
        <v>91346</v>
      </c>
      <c r="D24" s="607">
        <v>0</v>
      </c>
      <c r="E24" s="616">
        <v>0</v>
      </c>
      <c r="F24" s="616">
        <v>0</v>
      </c>
      <c r="G24" s="616">
        <v>91346</v>
      </c>
      <c r="H24" s="616">
        <f aca="true" t="shared" si="4" ref="H24:H30">C24+D24</f>
        <v>91346</v>
      </c>
      <c r="I24" s="603" t="s">
        <v>126</v>
      </c>
      <c r="J24" s="390"/>
      <c r="K24" s="361"/>
      <c r="L24" s="382"/>
      <c r="M24" s="607"/>
      <c r="N24" s="604"/>
      <c r="O24" s="604"/>
      <c r="P24" s="604"/>
      <c r="Q24" s="604"/>
      <c r="R24" s="759"/>
    </row>
    <row r="25" spans="1:18" ht="15">
      <c r="A25" s="362" t="s">
        <v>822</v>
      </c>
      <c r="B25" s="361">
        <v>0</v>
      </c>
      <c r="C25" s="382">
        <v>14055</v>
      </c>
      <c r="D25" s="607">
        <v>0</v>
      </c>
      <c r="E25" s="604">
        <v>0</v>
      </c>
      <c r="F25" s="604">
        <v>0</v>
      </c>
      <c r="G25" s="604">
        <v>14055</v>
      </c>
      <c r="H25" s="616">
        <f t="shared" si="4"/>
        <v>14055</v>
      </c>
      <c r="I25" s="603" t="s">
        <v>588</v>
      </c>
      <c r="J25" s="390" t="s">
        <v>826</v>
      </c>
      <c r="K25" s="361">
        <v>316320</v>
      </c>
      <c r="L25" s="382">
        <v>330375</v>
      </c>
      <c r="M25" s="607">
        <v>477889</v>
      </c>
      <c r="N25" s="604">
        <v>0</v>
      </c>
      <c r="O25" s="604">
        <v>808264</v>
      </c>
      <c r="P25" s="604">
        <v>0</v>
      </c>
      <c r="Q25" s="604">
        <f>L25+M25</f>
        <v>808264</v>
      </c>
      <c r="R25" s="759" t="s">
        <v>797</v>
      </c>
    </row>
    <row r="26" spans="1:18" ht="15">
      <c r="A26" s="362" t="s">
        <v>705</v>
      </c>
      <c r="B26" s="361">
        <v>13000</v>
      </c>
      <c r="C26" s="382">
        <v>13000</v>
      </c>
      <c r="D26" s="607">
        <v>0</v>
      </c>
      <c r="E26" s="604">
        <v>0</v>
      </c>
      <c r="F26" s="604">
        <v>13000</v>
      </c>
      <c r="G26" s="604">
        <v>0</v>
      </c>
      <c r="H26" s="616">
        <f t="shared" si="4"/>
        <v>13000</v>
      </c>
      <c r="I26" s="603" t="s">
        <v>631</v>
      </c>
      <c r="J26" s="362" t="s">
        <v>681</v>
      </c>
      <c r="K26" s="361">
        <v>30877</v>
      </c>
      <c r="L26" s="382">
        <v>30877</v>
      </c>
      <c r="M26" s="607">
        <v>70611</v>
      </c>
      <c r="N26" s="604">
        <v>0</v>
      </c>
      <c r="O26" s="604">
        <v>14756</v>
      </c>
      <c r="P26" s="604">
        <v>86732</v>
      </c>
      <c r="Q26" s="604">
        <f>L26+M26</f>
        <v>101488</v>
      </c>
      <c r="R26" s="759" t="s">
        <v>682</v>
      </c>
    </row>
    <row r="27" spans="1:18" ht="15">
      <c r="A27" s="362" t="s">
        <v>821</v>
      </c>
      <c r="B27" s="361">
        <v>12000</v>
      </c>
      <c r="C27" s="382">
        <v>12000</v>
      </c>
      <c r="D27" s="607">
        <v>0</v>
      </c>
      <c r="E27" s="604">
        <v>0</v>
      </c>
      <c r="F27" s="604">
        <v>0</v>
      </c>
      <c r="G27" s="604">
        <v>12000</v>
      </c>
      <c r="H27" s="616">
        <f t="shared" si="4"/>
        <v>12000</v>
      </c>
      <c r="I27" s="603" t="s">
        <v>769</v>
      </c>
      <c r="J27" s="362" t="s">
        <v>684</v>
      </c>
      <c r="K27" s="361">
        <v>0</v>
      </c>
      <c r="L27" s="382">
        <v>0</v>
      </c>
      <c r="M27" s="607">
        <v>13014</v>
      </c>
      <c r="N27" s="604">
        <v>0</v>
      </c>
      <c r="O27" s="604">
        <v>0</v>
      </c>
      <c r="P27" s="604">
        <v>13014</v>
      </c>
      <c r="Q27" s="604">
        <f>L27+M27</f>
        <v>13014</v>
      </c>
      <c r="R27" s="759" t="s">
        <v>685</v>
      </c>
    </row>
    <row r="28" spans="1:18" ht="15">
      <c r="A28" s="362" t="s">
        <v>770</v>
      </c>
      <c r="B28" s="361">
        <v>122000</v>
      </c>
      <c r="C28" s="382">
        <v>122000</v>
      </c>
      <c r="D28" s="607">
        <v>0</v>
      </c>
      <c r="E28" s="604">
        <v>0</v>
      </c>
      <c r="F28" s="604">
        <v>0</v>
      </c>
      <c r="G28" s="604">
        <v>122000</v>
      </c>
      <c r="H28" s="616">
        <f t="shared" si="4"/>
        <v>122000</v>
      </c>
      <c r="I28" s="603" t="s">
        <v>665</v>
      </c>
      <c r="J28" s="390" t="s">
        <v>798</v>
      </c>
      <c r="K28" s="361">
        <v>0</v>
      </c>
      <c r="L28" s="382">
        <v>9</v>
      </c>
      <c r="M28" s="607">
        <v>4453</v>
      </c>
      <c r="N28" s="604">
        <v>0</v>
      </c>
      <c r="O28" s="604">
        <v>9</v>
      </c>
      <c r="P28" s="604">
        <v>4453</v>
      </c>
      <c r="Q28" s="604">
        <f>L28+M28</f>
        <v>4462</v>
      </c>
      <c r="R28" s="759" t="s">
        <v>687</v>
      </c>
    </row>
    <row r="29" spans="1:18" ht="15">
      <c r="A29" s="362" t="s">
        <v>824</v>
      </c>
      <c r="B29" s="361">
        <v>1000</v>
      </c>
      <c r="C29" s="382">
        <v>1000</v>
      </c>
      <c r="D29" s="607">
        <v>946</v>
      </c>
      <c r="E29" s="604">
        <v>0</v>
      </c>
      <c r="F29" s="604">
        <v>1946</v>
      </c>
      <c r="G29" s="604">
        <v>0</v>
      </c>
      <c r="H29" s="616">
        <f t="shared" si="4"/>
        <v>1946</v>
      </c>
      <c r="I29" s="603" t="s">
        <v>783</v>
      </c>
      <c r="J29" s="385"/>
      <c r="K29" s="391"/>
      <c r="L29" s="396"/>
      <c r="M29" s="386"/>
      <c r="N29" s="396"/>
      <c r="O29" s="396"/>
      <c r="P29" s="396"/>
      <c r="Q29" s="604"/>
      <c r="R29" s="396"/>
    </row>
    <row r="30" spans="1:19" ht="15">
      <c r="A30" s="362" t="s">
        <v>823</v>
      </c>
      <c r="B30" s="361">
        <v>200</v>
      </c>
      <c r="C30" s="382">
        <v>200</v>
      </c>
      <c r="D30" s="607">
        <v>0</v>
      </c>
      <c r="E30" s="604">
        <v>0</v>
      </c>
      <c r="F30" s="604">
        <v>200</v>
      </c>
      <c r="G30" s="604">
        <v>0</v>
      </c>
      <c r="H30" s="616">
        <f t="shared" si="4"/>
        <v>200</v>
      </c>
      <c r="I30" s="603" t="s">
        <v>784</v>
      </c>
      <c r="J30" s="390"/>
      <c r="K30" s="361"/>
      <c r="L30" s="382"/>
      <c r="M30" s="607"/>
      <c r="N30" s="604"/>
      <c r="O30" s="604"/>
      <c r="P30" s="604"/>
      <c r="Q30" s="604"/>
      <c r="R30" s="759"/>
      <c r="S30" s="446"/>
    </row>
    <row r="31" spans="1:18" ht="15">
      <c r="A31" s="370"/>
      <c r="B31" s="371"/>
      <c r="C31" s="459"/>
      <c r="D31" s="617"/>
      <c r="E31" s="604"/>
      <c r="F31" s="604"/>
      <c r="G31" s="604"/>
      <c r="H31" s="604"/>
      <c r="I31" s="618"/>
      <c r="J31" s="370"/>
      <c r="K31" s="371"/>
      <c r="L31" s="473"/>
      <c r="M31" s="762"/>
      <c r="N31" s="763"/>
      <c r="O31" s="763"/>
      <c r="P31" s="763"/>
      <c r="Q31" s="763"/>
      <c r="R31" s="764"/>
    </row>
    <row r="32" spans="1:18" ht="15.75">
      <c r="A32" s="372" t="s">
        <v>137</v>
      </c>
      <c r="B32" s="373">
        <f aca="true" t="shared" si="5" ref="B32:H32">SUM(B23:B31)</f>
        <v>239546</v>
      </c>
      <c r="C32" s="460">
        <f t="shared" si="5"/>
        <v>253610</v>
      </c>
      <c r="D32" s="619">
        <f t="shared" si="5"/>
        <v>946</v>
      </c>
      <c r="E32" s="620">
        <f t="shared" si="5"/>
        <v>0</v>
      </c>
      <c r="F32" s="620">
        <f t="shared" si="5"/>
        <v>15155</v>
      </c>
      <c r="G32" s="620">
        <f t="shared" si="5"/>
        <v>239401</v>
      </c>
      <c r="H32" s="368">
        <f t="shared" si="5"/>
        <v>254556</v>
      </c>
      <c r="I32" s="451"/>
      <c r="J32" s="372" t="s">
        <v>138</v>
      </c>
      <c r="K32" s="373">
        <f aca="true" t="shared" si="6" ref="K32:Q32">SUM(K25:K31)</f>
        <v>347197</v>
      </c>
      <c r="L32" s="403">
        <f t="shared" si="6"/>
        <v>361261</v>
      </c>
      <c r="M32" s="374">
        <f t="shared" si="6"/>
        <v>565967</v>
      </c>
      <c r="N32" s="765">
        <f t="shared" si="6"/>
        <v>0</v>
      </c>
      <c r="O32" s="765">
        <f t="shared" si="6"/>
        <v>823029</v>
      </c>
      <c r="P32" s="765">
        <f t="shared" si="6"/>
        <v>104199</v>
      </c>
      <c r="Q32" s="765">
        <f t="shared" si="6"/>
        <v>927228</v>
      </c>
      <c r="R32" s="766"/>
    </row>
    <row r="33" spans="1:18" s="449" customFormat="1" ht="15.75">
      <c r="A33" s="375" t="s">
        <v>707</v>
      </c>
      <c r="B33" s="376">
        <f aca="true" t="shared" si="7" ref="B33:H33">SUM(B20+B32)</f>
        <v>1868151</v>
      </c>
      <c r="C33" s="374">
        <f t="shared" si="7"/>
        <v>1891054</v>
      </c>
      <c r="D33" s="621">
        <f t="shared" si="7"/>
        <v>299037</v>
      </c>
      <c r="E33" s="376">
        <f t="shared" si="7"/>
        <v>0</v>
      </c>
      <c r="F33" s="376">
        <f t="shared" si="7"/>
        <v>1859086</v>
      </c>
      <c r="G33" s="376">
        <f t="shared" si="7"/>
        <v>331005</v>
      </c>
      <c r="H33" s="373">
        <f t="shared" si="7"/>
        <v>2190091</v>
      </c>
      <c r="I33" s="377"/>
      <c r="J33" s="375" t="s">
        <v>708</v>
      </c>
      <c r="K33" s="376">
        <f aca="true" t="shared" si="8" ref="K33:Q33">SUM(K20+K32)</f>
        <v>2097818</v>
      </c>
      <c r="L33" s="376">
        <f t="shared" si="8"/>
        <v>2120721</v>
      </c>
      <c r="M33" s="376">
        <f t="shared" si="8"/>
        <v>962681</v>
      </c>
      <c r="N33" s="367">
        <f t="shared" si="8"/>
        <v>77206</v>
      </c>
      <c r="O33" s="367">
        <f t="shared" si="8"/>
        <v>2518536</v>
      </c>
      <c r="P33" s="367">
        <f t="shared" si="8"/>
        <v>487660</v>
      </c>
      <c r="Q33" s="367">
        <f t="shared" si="8"/>
        <v>3083402</v>
      </c>
      <c r="R33" s="767"/>
    </row>
    <row r="34" spans="1:18" s="449" customFormat="1" ht="15.75">
      <c r="A34" s="252"/>
      <c r="B34" s="378"/>
      <c r="C34" s="461"/>
      <c r="D34" s="622"/>
      <c r="E34" s="604"/>
      <c r="F34" s="604"/>
      <c r="G34" s="604"/>
      <c r="H34" s="604"/>
      <c r="I34" s="611"/>
      <c r="J34" s="397"/>
      <c r="K34" s="378"/>
      <c r="L34" s="474"/>
      <c r="M34" s="622"/>
      <c r="N34" s="604"/>
      <c r="O34" s="604"/>
      <c r="P34" s="604"/>
      <c r="Q34" s="604"/>
      <c r="R34" s="758"/>
    </row>
    <row r="35" spans="1:18" ht="15.75">
      <c r="A35" s="369" t="s">
        <v>709</v>
      </c>
      <c r="B35" s="379"/>
      <c r="C35" s="461"/>
      <c r="D35" s="622"/>
      <c r="E35" s="604"/>
      <c r="F35" s="604"/>
      <c r="G35" s="604"/>
      <c r="H35" s="604"/>
      <c r="I35" s="603"/>
      <c r="J35" s="398" t="s">
        <v>710</v>
      </c>
      <c r="K35" s="379"/>
      <c r="L35" s="475"/>
      <c r="M35" s="622"/>
      <c r="N35" s="604"/>
      <c r="O35" s="604"/>
      <c r="P35" s="604"/>
      <c r="Q35" s="604"/>
      <c r="R35" s="759"/>
    </row>
    <row r="36" spans="1:18" ht="15.75">
      <c r="A36" s="369" t="s">
        <v>626</v>
      </c>
      <c r="B36" s="379"/>
      <c r="C36" s="461"/>
      <c r="D36" s="622"/>
      <c r="E36" s="604"/>
      <c r="F36" s="604"/>
      <c r="G36" s="604"/>
      <c r="H36" s="604"/>
      <c r="I36" s="603"/>
      <c r="J36" s="398"/>
      <c r="K36" s="379"/>
      <c r="L36" s="475"/>
      <c r="M36" s="622"/>
      <c r="N36" s="604"/>
      <c r="O36" s="604"/>
      <c r="P36" s="604"/>
      <c r="Q36" s="604"/>
      <c r="R36" s="759"/>
    </row>
    <row r="37" spans="1:18" ht="15.75">
      <c r="A37" s="370" t="s">
        <v>789</v>
      </c>
      <c r="B37" s="373">
        <v>15604</v>
      </c>
      <c r="C37" s="461">
        <v>15604</v>
      </c>
      <c r="D37" s="622">
        <v>79090</v>
      </c>
      <c r="E37" s="604">
        <v>0</v>
      </c>
      <c r="F37" s="604">
        <v>86138</v>
      </c>
      <c r="G37" s="604">
        <v>8556</v>
      </c>
      <c r="H37" s="616">
        <f>C37+D37</f>
        <v>94694</v>
      </c>
      <c r="I37" s="611" t="s">
        <v>790</v>
      </c>
      <c r="J37" s="399"/>
      <c r="K37" s="373"/>
      <c r="L37" s="475"/>
      <c r="M37" s="622"/>
      <c r="N37" s="604"/>
      <c r="O37" s="604"/>
      <c r="P37" s="604"/>
      <c r="Q37" s="604"/>
      <c r="R37" s="764"/>
    </row>
    <row r="38" spans="1:18" ht="15.75">
      <c r="A38" s="375" t="s">
        <v>711</v>
      </c>
      <c r="B38" s="376">
        <f aca="true" t="shared" si="9" ref="B38:H38">SUM(B37)</f>
        <v>15604</v>
      </c>
      <c r="C38" s="376">
        <f t="shared" si="9"/>
        <v>15604</v>
      </c>
      <c r="D38" s="621">
        <f t="shared" si="9"/>
        <v>79090</v>
      </c>
      <c r="E38" s="367">
        <f t="shared" si="9"/>
        <v>0</v>
      </c>
      <c r="F38" s="367">
        <f t="shared" si="9"/>
        <v>86138</v>
      </c>
      <c r="G38" s="367">
        <f t="shared" si="9"/>
        <v>8556</v>
      </c>
      <c r="H38" s="380">
        <f t="shared" si="9"/>
        <v>94694</v>
      </c>
      <c r="I38" s="623"/>
      <c r="J38" s="400" t="s">
        <v>712</v>
      </c>
      <c r="K38" s="376">
        <f aca="true" t="shared" si="10" ref="K38:P38">SUM(K37)</f>
        <v>0</v>
      </c>
      <c r="L38" s="380">
        <f t="shared" si="10"/>
        <v>0</v>
      </c>
      <c r="M38" s="621">
        <f t="shared" si="10"/>
        <v>0</v>
      </c>
      <c r="N38" s="376">
        <f t="shared" si="10"/>
        <v>0</v>
      </c>
      <c r="O38" s="376">
        <f t="shared" si="10"/>
        <v>0</v>
      </c>
      <c r="P38" s="376">
        <f t="shared" si="10"/>
        <v>0</v>
      </c>
      <c r="Q38" s="368">
        <f>L38+M38</f>
        <v>0</v>
      </c>
      <c r="R38" s="768"/>
    </row>
    <row r="39" spans="1:18" s="449" customFormat="1" ht="15.75">
      <c r="A39" s="362"/>
      <c r="B39" s="379"/>
      <c r="C39" s="461"/>
      <c r="D39" s="622"/>
      <c r="E39" s="604"/>
      <c r="F39" s="604"/>
      <c r="G39" s="604"/>
      <c r="H39" s="604"/>
      <c r="I39" s="611"/>
      <c r="J39" s="398"/>
      <c r="K39" s="379"/>
      <c r="L39" s="475"/>
      <c r="M39" s="622"/>
      <c r="N39" s="604"/>
      <c r="O39" s="604"/>
      <c r="P39" s="604"/>
      <c r="Q39" s="604"/>
      <c r="R39" s="758"/>
    </row>
    <row r="40" spans="1:18" ht="15.75">
      <c r="A40" s="369" t="s">
        <v>770</v>
      </c>
      <c r="B40" s="379"/>
      <c r="C40" s="461"/>
      <c r="D40" s="622"/>
      <c r="E40" s="604"/>
      <c r="F40" s="604"/>
      <c r="G40" s="604"/>
      <c r="H40" s="604"/>
      <c r="I40" s="611"/>
      <c r="J40" s="398"/>
      <c r="K40" s="379"/>
      <c r="L40" s="475"/>
      <c r="M40" s="622"/>
      <c r="N40" s="604"/>
      <c r="O40" s="604"/>
      <c r="P40" s="604"/>
      <c r="Q40" s="604"/>
      <c r="R40" s="759"/>
    </row>
    <row r="41" spans="1:18" ht="15.75">
      <c r="A41" s="360"/>
      <c r="B41" s="361"/>
      <c r="C41" s="382"/>
      <c r="D41" s="607"/>
      <c r="E41" s="604"/>
      <c r="F41" s="604"/>
      <c r="G41" s="604"/>
      <c r="H41" s="604"/>
      <c r="I41" s="611"/>
      <c r="J41" s="398"/>
      <c r="K41" s="379"/>
      <c r="L41" s="475"/>
      <c r="M41" s="622"/>
      <c r="N41" s="604"/>
      <c r="O41" s="604"/>
      <c r="P41" s="604"/>
      <c r="Q41" s="604"/>
      <c r="R41" s="759"/>
    </row>
    <row r="42" spans="1:18" ht="15">
      <c r="A42" s="358" t="s">
        <v>828</v>
      </c>
      <c r="B42" s="381">
        <v>0</v>
      </c>
      <c r="C42" s="382">
        <v>0</v>
      </c>
      <c r="D42" s="382">
        <v>1965</v>
      </c>
      <c r="E42" s="604">
        <v>0</v>
      </c>
      <c r="F42" s="604">
        <v>0</v>
      </c>
      <c r="G42" s="604">
        <v>1965</v>
      </c>
      <c r="H42" s="616">
        <f>C42+D42</f>
        <v>1965</v>
      </c>
      <c r="I42" s="624" t="s">
        <v>825</v>
      </c>
      <c r="J42" s="387" t="s">
        <v>827</v>
      </c>
      <c r="K42" s="361">
        <v>15802</v>
      </c>
      <c r="L42" s="459">
        <v>15802</v>
      </c>
      <c r="M42" s="607">
        <v>0</v>
      </c>
      <c r="N42" s="604">
        <v>0</v>
      </c>
      <c r="O42" s="604">
        <v>15802</v>
      </c>
      <c r="P42" s="604">
        <v>0</v>
      </c>
      <c r="Q42" s="604">
        <f>L42+M42</f>
        <v>15802</v>
      </c>
      <c r="R42" s="759" t="s">
        <v>694</v>
      </c>
    </row>
    <row r="43" spans="1:18" ht="15.75">
      <c r="A43" s="383" t="s">
        <v>789</v>
      </c>
      <c r="B43" s="373">
        <v>229865</v>
      </c>
      <c r="C43" s="461">
        <v>229865</v>
      </c>
      <c r="D43" s="622">
        <v>605223</v>
      </c>
      <c r="E43" s="604">
        <v>0</v>
      </c>
      <c r="F43" s="604">
        <v>605223</v>
      </c>
      <c r="G43" s="604">
        <v>0</v>
      </c>
      <c r="H43" s="616">
        <f>C43+D43</f>
        <v>835088</v>
      </c>
      <c r="I43" s="625" t="s">
        <v>790</v>
      </c>
      <c r="J43" s="401" t="s">
        <v>313</v>
      </c>
      <c r="K43" s="371">
        <v>0</v>
      </c>
      <c r="L43" s="459">
        <v>0</v>
      </c>
      <c r="M43" s="607">
        <v>22634</v>
      </c>
      <c r="N43" s="604">
        <v>0</v>
      </c>
      <c r="O43" s="604">
        <v>22634</v>
      </c>
      <c r="P43" s="604">
        <v>0</v>
      </c>
      <c r="Q43" s="604">
        <f>L43+M43</f>
        <v>22634</v>
      </c>
      <c r="R43" s="764" t="s">
        <v>312</v>
      </c>
    </row>
    <row r="44" spans="1:18" ht="15.75">
      <c r="A44" s="384" t="s">
        <v>139</v>
      </c>
      <c r="B44" s="368">
        <f aca="true" t="shared" si="11" ref="B44:H44">SUM(B42:B43)</f>
        <v>229865</v>
      </c>
      <c r="C44" s="368">
        <f t="shared" si="11"/>
        <v>229865</v>
      </c>
      <c r="D44" s="626">
        <f t="shared" si="11"/>
        <v>607188</v>
      </c>
      <c r="E44" s="620">
        <f t="shared" si="11"/>
        <v>0</v>
      </c>
      <c r="F44" s="620">
        <f t="shared" si="11"/>
        <v>605223</v>
      </c>
      <c r="G44" s="620">
        <f t="shared" si="11"/>
        <v>1965</v>
      </c>
      <c r="H44" s="368">
        <f t="shared" si="11"/>
        <v>837053</v>
      </c>
      <c r="I44" s="627"/>
      <c r="J44" s="402" t="s">
        <v>140</v>
      </c>
      <c r="K44" s="379">
        <f aca="true" t="shared" si="12" ref="K44:Q44">SUM(K42:K43)</f>
        <v>15802</v>
      </c>
      <c r="L44" s="476">
        <f t="shared" si="12"/>
        <v>15802</v>
      </c>
      <c r="M44" s="769">
        <f t="shared" si="12"/>
        <v>22634</v>
      </c>
      <c r="N44" s="770">
        <f t="shared" si="12"/>
        <v>0</v>
      </c>
      <c r="O44" s="770">
        <f t="shared" si="12"/>
        <v>38436</v>
      </c>
      <c r="P44" s="770">
        <f t="shared" si="12"/>
        <v>0</v>
      </c>
      <c r="Q44" s="770">
        <f t="shared" si="12"/>
        <v>38436</v>
      </c>
      <c r="R44" s="766"/>
    </row>
    <row r="45" spans="1:18" s="449" customFormat="1" ht="15.75">
      <c r="A45" s="253" t="s">
        <v>713</v>
      </c>
      <c r="B45" s="373">
        <f aca="true" t="shared" si="13" ref="B45:H45">SUM(B38+B44)</f>
        <v>245469</v>
      </c>
      <c r="C45" s="373">
        <f t="shared" si="13"/>
        <v>245469</v>
      </c>
      <c r="D45" s="628">
        <f t="shared" si="13"/>
        <v>686278</v>
      </c>
      <c r="E45" s="629">
        <f t="shared" si="13"/>
        <v>0</v>
      </c>
      <c r="F45" s="629">
        <f t="shared" si="13"/>
        <v>691361</v>
      </c>
      <c r="G45" s="629">
        <f t="shared" si="13"/>
        <v>10521</v>
      </c>
      <c r="H45" s="630">
        <f t="shared" si="13"/>
        <v>931747</v>
      </c>
      <c r="I45" s="623"/>
      <c r="J45" s="377" t="s">
        <v>714</v>
      </c>
      <c r="K45" s="376">
        <f>SUM(K38+K44)</f>
        <v>15802</v>
      </c>
      <c r="L45" s="376">
        <f>SUM(L38+L44)</f>
        <v>15802</v>
      </c>
      <c r="M45" s="376">
        <f>SUM(M38+M44)</f>
        <v>22634</v>
      </c>
      <c r="N45" s="367">
        <f>SUM(N38+N44)</f>
        <v>0</v>
      </c>
      <c r="O45" s="367">
        <f>SUM(O42:O43)</f>
        <v>38436</v>
      </c>
      <c r="P45" s="367">
        <f>SUM(P38+P44)</f>
        <v>0</v>
      </c>
      <c r="Q45" s="367">
        <f>SUM(Q38+Q44)</f>
        <v>38436</v>
      </c>
      <c r="R45" s="761"/>
    </row>
    <row r="46" spans="1:18" s="448" customFormat="1" ht="15.75">
      <c r="A46" s="254" t="s">
        <v>715</v>
      </c>
      <c r="B46" s="376">
        <f aca="true" t="shared" si="14" ref="B46:H46">SUM(B33+B45)</f>
        <v>2113620</v>
      </c>
      <c r="C46" s="376">
        <f t="shared" si="14"/>
        <v>2136523</v>
      </c>
      <c r="D46" s="621">
        <f t="shared" si="14"/>
        <v>985315</v>
      </c>
      <c r="E46" s="367">
        <f t="shared" si="14"/>
        <v>0</v>
      </c>
      <c r="F46" s="367">
        <f t="shared" si="14"/>
        <v>2550447</v>
      </c>
      <c r="G46" s="367">
        <f t="shared" si="14"/>
        <v>341526</v>
      </c>
      <c r="H46" s="380">
        <f t="shared" si="14"/>
        <v>3121838</v>
      </c>
      <c r="I46" s="623"/>
      <c r="J46" s="394" t="s">
        <v>716</v>
      </c>
      <c r="K46" s="376">
        <f>SUM(K33+K45)</f>
        <v>2113620</v>
      </c>
      <c r="L46" s="376">
        <f>SUM(L33+L45)</f>
        <v>2136523</v>
      </c>
      <c r="M46" s="376">
        <f>SUM(M33+M45)</f>
        <v>985315</v>
      </c>
      <c r="N46" s="376">
        <f>SUM(N33+N45)</f>
        <v>77206</v>
      </c>
      <c r="O46" s="376">
        <f>O33+O45</f>
        <v>2556972</v>
      </c>
      <c r="P46" s="376">
        <f>P33</f>
        <v>487660</v>
      </c>
      <c r="Q46" s="367">
        <f>SUM(Q33+Q45)</f>
        <v>3121838</v>
      </c>
      <c r="R46" s="761"/>
    </row>
    <row r="47" spans="1:18" s="450" customFormat="1" ht="15">
      <c r="A47" s="385"/>
      <c r="B47" s="385"/>
      <c r="C47" s="385"/>
      <c r="D47" s="385"/>
      <c r="E47" s="631"/>
      <c r="F47" s="631"/>
      <c r="G47" s="631"/>
      <c r="H47" s="631"/>
      <c r="I47" s="386"/>
      <c r="J47" s="386"/>
      <c r="K47" s="386"/>
      <c r="L47" s="386"/>
      <c r="M47" s="386"/>
      <c r="N47" s="237"/>
      <c r="O47" s="237"/>
      <c r="P47" s="237"/>
      <c r="Q47" s="237"/>
      <c r="R47" s="385"/>
    </row>
    <row r="48" spans="9:10" ht="15">
      <c r="I48" s="386"/>
      <c r="J48" s="386"/>
    </row>
    <row r="49" spans="1:20" ht="18.75">
      <c r="A49" s="949" t="s">
        <v>338</v>
      </c>
      <c r="B49" s="950"/>
      <c r="C49" s="950"/>
      <c r="D49" s="950"/>
      <c r="E49" s="950"/>
      <c r="F49" s="950"/>
      <c r="G49" s="950"/>
      <c r="H49" s="950"/>
      <c r="I49" s="950"/>
      <c r="J49" s="950"/>
      <c r="K49" s="950"/>
      <c r="L49" s="950"/>
      <c r="M49" s="950"/>
      <c r="N49" s="950"/>
      <c r="O49" s="950"/>
      <c r="P49" s="950"/>
      <c r="Q49" s="950"/>
      <c r="R49" s="950"/>
      <c r="S49" s="950"/>
      <c r="T49" s="950"/>
    </row>
    <row r="50" spans="9:10" ht="15">
      <c r="I50" s="386"/>
      <c r="J50" s="386"/>
    </row>
    <row r="51" spans="9:10" ht="15">
      <c r="I51" s="386"/>
      <c r="J51" s="386"/>
    </row>
    <row r="52" spans="9:10" ht="15">
      <c r="I52" s="386"/>
      <c r="J52" s="386"/>
    </row>
    <row r="53" spans="9:10" ht="15">
      <c r="I53" s="386"/>
      <c r="J53" s="386"/>
    </row>
    <row r="54" spans="9:10" ht="15">
      <c r="I54" s="386"/>
      <c r="J54" s="386"/>
    </row>
    <row r="55" spans="9:10" ht="15">
      <c r="I55" s="386"/>
      <c r="J55" s="386"/>
    </row>
    <row r="56" spans="9:10" ht="15">
      <c r="I56" s="386"/>
      <c r="J56" s="386"/>
    </row>
    <row r="57" spans="9:10" ht="15">
      <c r="I57" s="386"/>
      <c r="J57" s="386"/>
    </row>
    <row r="58" spans="9:10" ht="15">
      <c r="I58" s="386"/>
      <c r="J58" s="386"/>
    </row>
    <row r="59" spans="9:10" ht="15">
      <c r="I59" s="386"/>
      <c r="J59" s="386"/>
    </row>
    <row r="60" spans="9:10" ht="15">
      <c r="I60" s="386"/>
      <c r="J60" s="386"/>
    </row>
    <row r="61" spans="9:10" ht="15">
      <c r="I61" s="386"/>
      <c r="J61" s="386"/>
    </row>
    <row r="62" ht="15">
      <c r="I62" s="386"/>
    </row>
    <row r="63" ht="15">
      <c r="I63" s="386"/>
    </row>
    <row r="64" ht="15">
      <c r="I64" s="386"/>
    </row>
    <row r="65" ht="15">
      <c r="I65" s="386"/>
    </row>
    <row r="66" ht="15">
      <c r="I66" s="386"/>
    </row>
    <row r="67" ht="15">
      <c r="I67" s="386"/>
    </row>
    <row r="68" ht="15">
      <c r="I68" s="386"/>
    </row>
    <row r="69" ht="15">
      <c r="I69" s="386"/>
    </row>
    <row r="70" ht="15">
      <c r="I70" s="386"/>
    </row>
    <row r="71" ht="15">
      <c r="I71" s="386"/>
    </row>
    <row r="72" ht="15">
      <c r="I72" s="386"/>
    </row>
    <row r="73" ht="15">
      <c r="I73" s="386"/>
    </row>
    <row r="74" ht="15">
      <c r="I74" s="386"/>
    </row>
    <row r="75" ht="15">
      <c r="I75" s="386"/>
    </row>
    <row r="76" ht="15">
      <c r="I76" s="386"/>
    </row>
    <row r="77" ht="15">
      <c r="I77" s="386"/>
    </row>
    <row r="78" ht="15">
      <c r="I78" s="386"/>
    </row>
    <row r="79" ht="15">
      <c r="I79" s="386"/>
    </row>
    <row r="80" ht="15">
      <c r="I80" s="386"/>
    </row>
    <row r="81" ht="15">
      <c r="I81" s="386"/>
    </row>
    <row r="82" ht="15">
      <c r="I82" s="386"/>
    </row>
    <row r="83" ht="15">
      <c r="I83" s="386"/>
    </row>
    <row r="84" ht="15">
      <c r="I84" s="386"/>
    </row>
    <row r="85" ht="15">
      <c r="I85" s="386"/>
    </row>
    <row r="86" ht="15">
      <c r="I86" s="386"/>
    </row>
    <row r="87" ht="15">
      <c r="I87" s="386"/>
    </row>
    <row r="88" ht="15">
      <c r="I88" s="386"/>
    </row>
    <row r="89" ht="15">
      <c r="I89" s="386"/>
    </row>
    <row r="90" ht="15">
      <c r="I90" s="386"/>
    </row>
    <row r="91" ht="15">
      <c r="I91" s="386"/>
    </row>
    <row r="92" ht="15">
      <c r="I92" s="386"/>
    </row>
    <row r="93" ht="15">
      <c r="I93" s="386"/>
    </row>
    <row r="94" ht="15">
      <c r="I94" s="386"/>
    </row>
    <row r="95" ht="15">
      <c r="I95" s="386"/>
    </row>
    <row r="96" ht="15">
      <c r="I96" s="386"/>
    </row>
    <row r="97" ht="15">
      <c r="I97" s="386"/>
    </row>
    <row r="98" ht="15">
      <c r="I98" s="386"/>
    </row>
    <row r="99" ht="15">
      <c r="I99" s="386"/>
    </row>
    <row r="100" ht="15">
      <c r="I100" s="386"/>
    </row>
    <row r="101" ht="15">
      <c r="I101" s="386"/>
    </row>
    <row r="102" ht="15">
      <c r="I102" s="386"/>
    </row>
    <row r="103" ht="15">
      <c r="I103" s="386"/>
    </row>
    <row r="104" ht="15">
      <c r="I104" s="386"/>
    </row>
    <row r="105" ht="15">
      <c r="I105" s="386"/>
    </row>
    <row r="106" ht="15">
      <c r="I106" s="386"/>
    </row>
    <row r="107" ht="15">
      <c r="I107" s="386"/>
    </row>
    <row r="108" ht="15">
      <c r="I108" s="386"/>
    </row>
    <row r="109" ht="15">
      <c r="I109" s="386"/>
    </row>
    <row r="110" ht="15">
      <c r="I110" s="386"/>
    </row>
    <row r="111" ht="15">
      <c r="I111" s="386"/>
    </row>
    <row r="112" ht="15">
      <c r="I112" s="386"/>
    </row>
    <row r="113" ht="15">
      <c r="I113" s="386"/>
    </row>
    <row r="114" ht="15">
      <c r="I114" s="386"/>
    </row>
    <row r="115" ht="15">
      <c r="I115" s="386"/>
    </row>
    <row r="116" ht="15">
      <c r="I116" s="386"/>
    </row>
    <row r="117" ht="15">
      <c r="I117" s="386"/>
    </row>
    <row r="118" ht="15">
      <c r="I118" s="386"/>
    </row>
    <row r="119" ht="15">
      <c r="I119" s="386"/>
    </row>
    <row r="120" ht="15">
      <c r="I120" s="386"/>
    </row>
    <row r="121" ht="15">
      <c r="I121" s="386"/>
    </row>
    <row r="122" ht="15">
      <c r="I122" s="386"/>
    </row>
    <row r="123" ht="15">
      <c r="I123" s="386"/>
    </row>
    <row r="124" ht="15">
      <c r="I124" s="386"/>
    </row>
    <row r="125" ht="15">
      <c r="I125" s="386"/>
    </row>
    <row r="126" ht="15">
      <c r="I126" s="386"/>
    </row>
    <row r="127" ht="15">
      <c r="I127" s="386"/>
    </row>
    <row r="128" ht="15">
      <c r="I128" s="386"/>
    </row>
    <row r="129" ht="15">
      <c r="I129" s="386"/>
    </row>
    <row r="130" ht="15">
      <c r="I130" s="386"/>
    </row>
    <row r="131" ht="15">
      <c r="I131" s="386"/>
    </row>
    <row r="132" ht="15">
      <c r="I132" s="386"/>
    </row>
    <row r="133" ht="15">
      <c r="I133" s="386"/>
    </row>
    <row r="134" ht="15">
      <c r="I134" s="386"/>
    </row>
    <row r="135" ht="15">
      <c r="I135" s="386"/>
    </row>
    <row r="136" ht="15">
      <c r="I136" s="386"/>
    </row>
    <row r="137" ht="15">
      <c r="I137" s="386"/>
    </row>
    <row r="138" ht="15">
      <c r="I138" s="386"/>
    </row>
    <row r="139" ht="15">
      <c r="I139" s="386"/>
    </row>
    <row r="140" ht="15">
      <c r="I140" s="386"/>
    </row>
    <row r="141" ht="15">
      <c r="I141" s="386"/>
    </row>
    <row r="142" ht="15">
      <c r="I142" s="386"/>
    </row>
    <row r="143" ht="15">
      <c r="I143" s="386"/>
    </row>
    <row r="144" ht="15">
      <c r="I144" s="386"/>
    </row>
    <row r="145" ht="15">
      <c r="I145" s="386"/>
    </row>
    <row r="146" ht="15">
      <c r="I146" s="386"/>
    </row>
    <row r="147" ht="15">
      <c r="I147" s="386"/>
    </row>
    <row r="148" ht="15">
      <c r="I148" s="386"/>
    </row>
    <row r="149" ht="15">
      <c r="I149" s="386"/>
    </row>
    <row r="150" ht="15">
      <c r="I150" s="386"/>
    </row>
    <row r="151" ht="15">
      <c r="I151" s="386"/>
    </row>
    <row r="152" ht="15">
      <c r="I152" s="386"/>
    </row>
    <row r="153" ht="15">
      <c r="I153" s="386"/>
    </row>
    <row r="154" ht="15">
      <c r="I154" s="386"/>
    </row>
    <row r="155" ht="15">
      <c r="I155" s="386"/>
    </row>
    <row r="156" ht="15">
      <c r="I156" s="386"/>
    </row>
    <row r="157" ht="15">
      <c r="I157" s="386"/>
    </row>
    <row r="158" ht="15">
      <c r="I158" s="386"/>
    </row>
    <row r="159" ht="15">
      <c r="I159" s="386"/>
    </row>
    <row r="160" ht="15">
      <c r="I160" s="386"/>
    </row>
    <row r="161" ht="15">
      <c r="I161" s="386"/>
    </row>
    <row r="162" ht="15">
      <c r="I162" s="386"/>
    </row>
    <row r="163" ht="15">
      <c r="I163" s="386"/>
    </row>
    <row r="164" ht="15">
      <c r="I164" s="386"/>
    </row>
    <row r="165" ht="15">
      <c r="I165" s="386"/>
    </row>
    <row r="166" ht="15">
      <c r="I166" s="386"/>
    </row>
    <row r="167" ht="15">
      <c r="I167" s="386"/>
    </row>
    <row r="168" ht="15">
      <c r="I168" s="386"/>
    </row>
    <row r="169" ht="15">
      <c r="I169" s="386"/>
    </row>
    <row r="170" ht="15">
      <c r="I170" s="386"/>
    </row>
    <row r="171" ht="15">
      <c r="I171" s="386"/>
    </row>
    <row r="172" ht="15">
      <c r="I172" s="386"/>
    </row>
    <row r="173" ht="15">
      <c r="I173" s="386"/>
    </row>
    <row r="174" ht="15">
      <c r="I174" s="386"/>
    </row>
    <row r="175" ht="15">
      <c r="I175" s="386"/>
    </row>
    <row r="176" ht="15">
      <c r="I176" s="386"/>
    </row>
    <row r="177" ht="15">
      <c r="I177" s="386"/>
    </row>
    <row r="178" ht="15">
      <c r="I178" s="386"/>
    </row>
    <row r="179" ht="15">
      <c r="I179" s="386"/>
    </row>
    <row r="180" ht="15">
      <c r="I180" s="386"/>
    </row>
    <row r="181" ht="15">
      <c r="I181" s="386"/>
    </row>
    <row r="182" ht="15">
      <c r="I182" s="386"/>
    </row>
    <row r="183" ht="15">
      <c r="I183" s="386"/>
    </row>
    <row r="184" ht="15">
      <c r="I184" s="386"/>
    </row>
    <row r="185" ht="15">
      <c r="I185" s="386"/>
    </row>
    <row r="186" ht="15">
      <c r="I186" s="386"/>
    </row>
    <row r="187" ht="15">
      <c r="I187" s="386"/>
    </row>
    <row r="188" ht="15">
      <c r="I188" s="386"/>
    </row>
    <row r="189" ht="15">
      <c r="I189" s="386"/>
    </row>
    <row r="190" ht="15">
      <c r="I190" s="386"/>
    </row>
    <row r="191" ht="15">
      <c r="I191" s="386"/>
    </row>
    <row r="192" ht="15">
      <c r="I192" s="386"/>
    </row>
    <row r="193" ht="15">
      <c r="I193" s="386"/>
    </row>
    <row r="194" ht="15">
      <c r="I194" s="386"/>
    </row>
    <row r="195" ht="15">
      <c r="I195" s="386"/>
    </row>
    <row r="196" ht="15">
      <c r="I196" s="386"/>
    </row>
    <row r="197" ht="15">
      <c r="I197" s="386"/>
    </row>
    <row r="198" ht="15">
      <c r="I198" s="386"/>
    </row>
    <row r="199" ht="15">
      <c r="I199" s="386"/>
    </row>
    <row r="200" ht="15">
      <c r="I200" s="386"/>
    </row>
    <row r="201" ht="15">
      <c r="I201" s="386"/>
    </row>
    <row r="202" ht="15">
      <c r="I202" s="386"/>
    </row>
    <row r="203" ht="15">
      <c r="I203" s="386"/>
    </row>
    <row r="204" ht="15">
      <c r="I204" s="386"/>
    </row>
    <row r="205" ht="15">
      <c r="I205" s="386"/>
    </row>
    <row r="206" ht="15">
      <c r="I206" s="386"/>
    </row>
    <row r="207" ht="15">
      <c r="I207" s="386"/>
    </row>
    <row r="208" ht="15">
      <c r="I208" s="386"/>
    </row>
    <row r="209" ht="15">
      <c r="I209" s="386"/>
    </row>
    <row r="210" ht="15">
      <c r="I210" s="386"/>
    </row>
    <row r="211" ht="15">
      <c r="I211" s="386"/>
    </row>
    <row r="212" ht="15">
      <c r="I212" s="386"/>
    </row>
    <row r="213" ht="15">
      <c r="I213" s="386"/>
    </row>
    <row r="214" ht="15">
      <c r="I214" s="386"/>
    </row>
    <row r="215" ht="15">
      <c r="I215" s="386"/>
    </row>
    <row r="216" ht="15">
      <c r="I216" s="386"/>
    </row>
    <row r="217" ht="15">
      <c r="I217" s="386"/>
    </row>
    <row r="218" ht="15">
      <c r="I218" s="386"/>
    </row>
    <row r="219" ht="15">
      <c r="I219" s="386"/>
    </row>
    <row r="220" ht="15">
      <c r="I220" s="386"/>
    </row>
    <row r="221" ht="15">
      <c r="I221" s="386"/>
    </row>
    <row r="222" ht="15">
      <c r="I222" s="386"/>
    </row>
    <row r="223" ht="15">
      <c r="I223" s="386"/>
    </row>
    <row r="224" ht="15">
      <c r="I224" s="386"/>
    </row>
    <row r="225" ht="15">
      <c r="I225" s="386"/>
    </row>
    <row r="226" ht="15">
      <c r="I226" s="386"/>
    </row>
    <row r="227" ht="15">
      <c r="I227" s="386"/>
    </row>
    <row r="228" ht="15">
      <c r="I228" s="386"/>
    </row>
    <row r="229" ht="15">
      <c r="I229" s="386"/>
    </row>
    <row r="230" ht="15">
      <c r="I230" s="386"/>
    </row>
    <row r="231" ht="15">
      <c r="I231" s="386"/>
    </row>
    <row r="232" ht="15">
      <c r="I232" s="386"/>
    </row>
    <row r="233" ht="15">
      <c r="I233" s="386"/>
    </row>
    <row r="234" ht="15">
      <c r="I234" s="386"/>
    </row>
    <row r="235" ht="15">
      <c r="I235" s="386"/>
    </row>
    <row r="236" ht="15">
      <c r="I236" s="386"/>
    </row>
    <row r="237" ht="15">
      <c r="I237" s="386"/>
    </row>
    <row r="238" ht="15">
      <c r="I238" s="386"/>
    </row>
    <row r="239" ht="15">
      <c r="I239" s="386"/>
    </row>
    <row r="240" ht="15">
      <c r="I240" s="386"/>
    </row>
    <row r="241" ht="15">
      <c r="I241" s="386"/>
    </row>
    <row r="242" ht="15">
      <c r="I242" s="386"/>
    </row>
    <row r="243" ht="15">
      <c r="I243" s="386"/>
    </row>
    <row r="244" ht="15">
      <c r="I244" s="386"/>
    </row>
    <row r="245" ht="15">
      <c r="I245" s="386"/>
    </row>
    <row r="246" ht="15">
      <c r="I246" s="386"/>
    </row>
    <row r="247" ht="15">
      <c r="I247" s="386"/>
    </row>
    <row r="248" ht="15">
      <c r="I248" s="386"/>
    </row>
    <row r="249" ht="15">
      <c r="I249" s="386"/>
    </row>
    <row r="250" ht="15">
      <c r="I250" s="386"/>
    </row>
    <row r="251" ht="15">
      <c r="I251" s="386"/>
    </row>
    <row r="252" ht="15">
      <c r="I252" s="386"/>
    </row>
    <row r="253" ht="15">
      <c r="I253" s="386"/>
    </row>
    <row r="254" ht="15">
      <c r="I254" s="386"/>
    </row>
    <row r="255" ht="15">
      <c r="I255" s="386"/>
    </row>
    <row r="256" ht="15">
      <c r="I256" s="386"/>
    </row>
    <row r="257" ht="15">
      <c r="I257" s="386"/>
    </row>
    <row r="258" ht="15">
      <c r="I258" s="386"/>
    </row>
    <row r="259" ht="15">
      <c r="I259" s="386"/>
    </row>
    <row r="260" ht="15">
      <c r="I260" s="386"/>
    </row>
    <row r="261" ht="15">
      <c r="I261" s="386"/>
    </row>
    <row r="262" ht="15">
      <c r="I262" s="386"/>
    </row>
    <row r="263" ht="15">
      <c r="I263" s="386"/>
    </row>
    <row r="264" ht="15">
      <c r="I264" s="386"/>
    </row>
    <row r="265" ht="15">
      <c r="I265" s="386"/>
    </row>
    <row r="266" ht="15">
      <c r="I266" s="386"/>
    </row>
    <row r="267" ht="15">
      <c r="I267" s="386"/>
    </row>
    <row r="268" ht="15">
      <c r="I268" s="386"/>
    </row>
    <row r="269" ht="15">
      <c r="I269" s="386"/>
    </row>
    <row r="270" ht="15">
      <c r="I270" s="386"/>
    </row>
    <row r="271" ht="15">
      <c r="I271" s="386"/>
    </row>
    <row r="272" ht="15">
      <c r="I272" s="386"/>
    </row>
    <row r="273" ht="15">
      <c r="I273" s="386"/>
    </row>
    <row r="274" ht="15">
      <c r="I274" s="386"/>
    </row>
    <row r="275" ht="15">
      <c r="I275" s="386"/>
    </row>
    <row r="276" ht="15">
      <c r="I276" s="386"/>
    </row>
    <row r="277" ht="15">
      <c r="I277" s="386"/>
    </row>
    <row r="278" ht="15">
      <c r="I278" s="386"/>
    </row>
    <row r="279" ht="15">
      <c r="I279" s="386"/>
    </row>
    <row r="280" ht="15">
      <c r="I280" s="386"/>
    </row>
    <row r="281" ht="15">
      <c r="I281" s="386"/>
    </row>
    <row r="282" ht="15">
      <c r="I282" s="386"/>
    </row>
    <row r="283" ht="15">
      <c r="I283" s="386"/>
    </row>
    <row r="284" ht="15">
      <c r="I284" s="386"/>
    </row>
    <row r="285" ht="15">
      <c r="I285" s="386"/>
    </row>
    <row r="286" ht="15">
      <c r="I286" s="386"/>
    </row>
    <row r="287" ht="15">
      <c r="I287" s="386"/>
    </row>
    <row r="288" ht="15">
      <c r="I288" s="386"/>
    </row>
    <row r="289" ht="15">
      <c r="I289" s="386"/>
    </row>
    <row r="290" ht="15">
      <c r="I290" s="386"/>
    </row>
    <row r="291" ht="15">
      <c r="I291" s="386"/>
    </row>
    <row r="292" ht="15">
      <c r="I292" s="386"/>
    </row>
    <row r="293" ht="15">
      <c r="I293" s="386"/>
    </row>
    <row r="294" ht="15">
      <c r="I294" s="386"/>
    </row>
    <row r="295" ht="15">
      <c r="I295" s="386"/>
    </row>
    <row r="296" ht="15">
      <c r="I296" s="386"/>
    </row>
    <row r="297" ht="15">
      <c r="I297" s="386"/>
    </row>
    <row r="298" ht="15">
      <c r="I298" s="386"/>
    </row>
    <row r="299" ht="15">
      <c r="I299" s="386"/>
    </row>
    <row r="300" ht="15">
      <c r="I300" s="386"/>
    </row>
    <row r="301" ht="15">
      <c r="I301" s="386"/>
    </row>
    <row r="302" ht="15">
      <c r="I302" s="386"/>
    </row>
    <row r="303" ht="15">
      <c r="I303" s="386"/>
    </row>
    <row r="304" ht="15">
      <c r="I304" s="386"/>
    </row>
    <row r="305" ht="15">
      <c r="I305" s="386"/>
    </row>
    <row r="306" ht="15">
      <c r="I306" s="386"/>
    </row>
    <row r="307" ht="15">
      <c r="I307" s="386"/>
    </row>
    <row r="308" ht="15">
      <c r="I308" s="386"/>
    </row>
    <row r="309" ht="15">
      <c r="I309" s="386"/>
    </row>
    <row r="310" ht="15">
      <c r="I310" s="386"/>
    </row>
    <row r="311" ht="15">
      <c r="I311" s="386"/>
    </row>
    <row r="312" ht="15">
      <c r="I312" s="386"/>
    </row>
    <row r="313" ht="15">
      <c r="I313" s="386"/>
    </row>
    <row r="314" ht="15">
      <c r="I314" s="386"/>
    </row>
    <row r="315" ht="15">
      <c r="I315" s="386"/>
    </row>
    <row r="316" ht="15">
      <c r="I316" s="386"/>
    </row>
    <row r="317" ht="15">
      <c r="I317" s="386"/>
    </row>
    <row r="318" ht="15">
      <c r="I318" s="386"/>
    </row>
    <row r="319" ht="15">
      <c r="I319" s="386"/>
    </row>
    <row r="320" ht="15">
      <c r="I320" s="386"/>
    </row>
    <row r="321" ht="15">
      <c r="I321" s="386"/>
    </row>
    <row r="322" ht="15">
      <c r="I322" s="386"/>
    </row>
    <row r="323" ht="15">
      <c r="I323" s="386"/>
    </row>
    <row r="324" ht="15">
      <c r="I324" s="386"/>
    </row>
    <row r="325" ht="15">
      <c r="I325" s="386"/>
    </row>
    <row r="326" ht="15">
      <c r="I326" s="386"/>
    </row>
    <row r="327" ht="15">
      <c r="I327" s="386"/>
    </row>
    <row r="328" ht="15">
      <c r="I328" s="386"/>
    </row>
    <row r="329" ht="15">
      <c r="I329" s="386"/>
    </row>
    <row r="330" ht="15">
      <c r="I330" s="386"/>
    </row>
    <row r="331" ht="15">
      <c r="I331" s="386"/>
    </row>
    <row r="332" ht="15">
      <c r="I332" s="386"/>
    </row>
    <row r="333" ht="15">
      <c r="I333" s="386"/>
    </row>
    <row r="334" ht="15">
      <c r="I334" s="386"/>
    </row>
    <row r="335" ht="15">
      <c r="I335" s="386"/>
    </row>
    <row r="336" ht="15">
      <c r="I336" s="386"/>
    </row>
    <row r="337" ht="15">
      <c r="I337" s="386"/>
    </row>
    <row r="338" ht="15">
      <c r="I338" s="386"/>
    </row>
    <row r="339" ht="15">
      <c r="I339" s="386"/>
    </row>
    <row r="340" ht="15">
      <c r="I340" s="386"/>
    </row>
    <row r="341" ht="15">
      <c r="I341" s="386"/>
    </row>
    <row r="342" ht="15">
      <c r="I342" s="386"/>
    </row>
    <row r="343" ht="15">
      <c r="I343" s="386"/>
    </row>
    <row r="344" ht="15">
      <c r="I344" s="386"/>
    </row>
    <row r="345" ht="15">
      <c r="I345" s="386"/>
    </row>
    <row r="346" ht="15">
      <c r="I346" s="386"/>
    </row>
    <row r="347" ht="15">
      <c r="I347" s="386"/>
    </row>
    <row r="348" ht="15">
      <c r="I348" s="386"/>
    </row>
    <row r="349" ht="15">
      <c r="I349" s="386"/>
    </row>
    <row r="350" ht="15">
      <c r="I350" s="386"/>
    </row>
    <row r="351" ht="15">
      <c r="I351" s="386"/>
    </row>
    <row r="352" ht="15">
      <c r="I352" s="386"/>
    </row>
    <row r="353" ht="15">
      <c r="I353" s="386"/>
    </row>
    <row r="354" ht="15">
      <c r="I354" s="386"/>
    </row>
    <row r="355" ht="15">
      <c r="I355" s="386"/>
    </row>
    <row r="356" ht="15">
      <c r="I356" s="386"/>
    </row>
    <row r="357" ht="15">
      <c r="I357" s="386"/>
    </row>
    <row r="358" ht="15">
      <c r="I358" s="386"/>
    </row>
    <row r="359" ht="15">
      <c r="I359" s="386"/>
    </row>
    <row r="360" ht="15">
      <c r="I360" s="386"/>
    </row>
    <row r="361" ht="15">
      <c r="I361" s="386"/>
    </row>
    <row r="362" ht="15">
      <c r="I362" s="386"/>
    </row>
    <row r="363" ht="15">
      <c r="I363" s="386"/>
    </row>
    <row r="364" ht="15">
      <c r="I364" s="386"/>
    </row>
    <row r="365" ht="15">
      <c r="I365" s="386"/>
    </row>
    <row r="366" ht="15">
      <c r="I366" s="386"/>
    </row>
    <row r="367" ht="15">
      <c r="I367" s="386"/>
    </row>
    <row r="368" ht="15">
      <c r="I368" s="386"/>
    </row>
    <row r="369" ht="15">
      <c r="I369" s="386"/>
    </row>
    <row r="370" ht="15">
      <c r="I370" s="386"/>
    </row>
    <row r="371" ht="15">
      <c r="I371" s="386"/>
    </row>
    <row r="372" ht="15">
      <c r="I372" s="386"/>
    </row>
    <row r="373" ht="15">
      <c r="I373" s="386"/>
    </row>
    <row r="374" ht="15">
      <c r="I374" s="386"/>
    </row>
    <row r="375" ht="15">
      <c r="I375" s="386"/>
    </row>
    <row r="376" ht="15">
      <c r="I376" s="386"/>
    </row>
    <row r="377" ht="15">
      <c r="I377" s="386"/>
    </row>
    <row r="378" ht="15">
      <c r="I378" s="386"/>
    </row>
    <row r="379" ht="15">
      <c r="I379" s="386"/>
    </row>
    <row r="380" ht="15">
      <c r="I380" s="386"/>
    </row>
    <row r="381" ht="15">
      <c r="I381" s="386"/>
    </row>
    <row r="382" ht="15">
      <c r="I382" s="386"/>
    </row>
    <row r="383" ht="15">
      <c r="I383" s="386"/>
    </row>
    <row r="384" ht="15">
      <c r="I384" s="386"/>
    </row>
    <row r="385" ht="15">
      <c r="I385" s="386"/>
    </row>
    <row r="386" ht="15">
      <c r="I386" s="386"/>
    </row>
    <row r="387" ht="15">
      <c r="I387" s="386"/>
    </row>
    <row r="388" ht="15">
      <c r="I388" s="386"/>
    </row>
    <row r="389" ht="15">
      <c r="I389" s="386"/>
    </row>
    <row r="390" ht="15">
      <c r="I390" s="386"/>
    </row>
    <row r="391" ht="15">
      <c r="I391" s="386"/>
    </row>
    <row r="392" ht="15">
      <c r="I392" s="386"/>
    </row>
    <row r="393" ht="15">
      <c r="I393" s="386"/>
    </row>
    <row r="394" ht="15">
      <c r="I394" s="386"/>
    </row>
    <row r="395" ht="15">
      <c r="I395" s="386"/>
    </row>
    <row r="396" ht="15">
      <c r="I396" s="386"/>
    </row>
    <row r="397" ht="15">
      <c r="I397" s="386"/>
    </row>
    <row r="398" ht="15">
      <c r="I398" s="386"/>
    </row>
    <row r="399" ht="15">
      <c r="I399" s="386"/>
    </row>
    <row r="400" ht="15">
      <c r="I400" s="386"/>
    </row>
    <row r="401" ht="15">
      <c r="I401" s="386"/>
    </row>
    <row r="402" ht="15">
      <c r="I402" s="386"/>
    </row>
    <row r="403" ht="15">
      <c r="I403" s="386"/>
    </row>
    <row r="404" ht="15">
      <c r="I404" s="386"/>
    </row>
    <row r="405" ht="15">
      <c r="I405" s="386"/>
    </row>
    <row r="406" ht="15">
      <c r="I406" s="386"/>
    </row>
    <row r="407" ht="15">
      <c r="I407" s="386"/>
    </row>
    <row r="408" ht="15">
      <c r="I408" s="386"/>
    </row>
    <row r="409" ht="15">
      <c r="I409" s="386"/>
    </row>
    <row r="410" ht="15">
      <c r="I410" s="386"/>
    </row>
    <row r="411" ht="15">
      <c r="I411" s="386"/>
    </row>
    <row r="412" ht="15">
      <c r="I412" s="386"/>
    </row>
    <row r="413" ht="15">
      <c r="I413" s="386"/>
    </row>
    <row r="414" ht="15">
      <c r="I414" s="386"/>
    </row>
    <row r="415" ht="15">
      <c r="I415" s="386"/>
    </row>
    <row r="416" ht="15">
      <c r="I416" s="386"/>
    </row>
    <row r="417" ht="15">
      <c r="I417" s="386"/>
    </row>
    <row r="418" ht="15">
      <c r="I418" s="386"/>
    </row>
    <row r="419" ht="15">
      <c r="I419" s="386"/>
    </row>
    <row r="420" ht="15">
      <c r="I420" s="386"/>
    </row>
    <row r="421" ht="15">
      <c r="I421" s="386"/>
    </row>
    <row r="422" ht="15">
      <c r="I422" s="386"/>
    </row>
    <row r="423" ht="15">
      <c r="I423" s="386"/>
    </row>
    <row r="424" ht="15">
      <c r="I424" s="386"/>
    </row>
    <row r="425" ht="15">
      <c r="I425" s="386"/>
    </row>
    <row r="426" ht="15">
      <c r="I426" s="386"/>
    </row>
    <row r="427" ht="15">
      <c r="I427" s="386"/>
    </row>
    <row r="428" ht="15">
      <c r="I428" s="386"/>
    </row>
    <row r="429" ht="15">
      <c r="I429" s="386"/>
    </row>
    <row r="430" ht="15">
      <c r="I430" s="386"/>
    </row>
    <row r="431" ht="15">
      <c r="I431" s="386"/>
    </row>
    <row r="432" ht="15">
      <c r="I432" s="386"/>
    </row>
    <row r="433" ht="15">
      <c r="I433" s="386"/>
    </row>
    <row r="434" ht="15">
      <c r="I434" s="386"/>
    </row>
    <row r="435" ht="15">
      <c r="I435" s="386"/>
    </row>
    <row r="436" ht="15">
      <c r="I436" s="386"/>
    </row>
    <row r="437" ht="15">
      <c r="I437" s="386"/>
    </row>
    <row r="438" ht="15">
      <c r="I438" s="386"/>
    </row>
    <row r="439" ht="15">
      <c r="I439" s="386"/>
    </row>
    <row r="440" ht="15">
      <c r="I440" s="386"/>
    </row>
    <row r="441" ht="15">
      <c r="I441" s="386"/>
    </row>
    <row r="442" ht="15">
      <c r="I442" s="386"/>
    </row>
    <row r="443" ht="15">
      <c r="I443" s="386"/>
    </row>
    <row r="444" ht="15">
      <c r="I444" s="386"/>
    </row>
    <row r="445" ht="15">
      <c r="I445" s="386"/>
    </row>
    <row r="446" ht="15">
      <c r="I446" s="386"/>
    </row>
    <row r="447" ht="15">
      <c r="I447" s="386"/>
    </row>
    <row r="448" ht="15">
      <c r="I448" s="386"/>
    </row>
    <row r="449" ht="15">
      <c r="I449" s="386"/>
    </row>
    <row r="450" ht="15">
      <c r="I450" s="386"/>
    </row>
    <row r="451" ht="15">
      <c r="I451" s="386"/>
    </row>
    <row r="452" ht="15">
      <c r="I452" s="386"/>
    </row>
    <row r="453" ht="15">
      <c r="I453" s="386"/>
    </row>
    <row r="454" ht="15">
      <c r="I454" s="386"/>
    </row>
    <row r="455" ht="15">
      <c r="I455" s="386"/>
    </row>
    <row r="456" ht="15">
      <c r="I456" s="386"/>
    </row>
    <row r="457" ht="15">
      <c r="I457" s="386"/>
    </row>
    <row r="458" ht="15">
      <c r="I458" s="386"/>
    </row>
    <row r="459" ht="15">
      <c r="I459" s="386"/>
    </row>
    <row r="460" ht="15">
      <c r="I460" s="386"/>
    </row>
    <row r="461" ht="15">
      <c r="I461" s="386"/>
    </row>
    <row r="462" ht="15">
      <c r="I462" s="386"/>
    </row>
    <row r="463" ht="15">
      <c r="I463" s="386"/>
    </row>
    <row r="464" ht="15">
      <c r="I464" s="386"/>
    </row>
    <row r="465" ht="15">
      <c r="I465" s="386"/>
    </row>
    <row r="466" ht="15">
      <c r="I466" s="386"/>
    </row>
    <row r="467" ht="15">
      <c r="I467" s="386"/>
    </row>
    <row r="468" ht="15">
      <c r="I468" s="386"/>
    </row>
    <row r="469" ht="15">
      <c r="I469" s="386"/>
    </row>
    <row r="470" ht="15">
      <c r="I470" s="386"/>
    </row>
    <row r="471" ht="15">
      <c r="I471" s="386"/>
    </row>
    <row r="472" ht="15">
      <c r="I472" s="386"/>
    </row>
    <row r="473" ht="15">
      <c r="I473" s="386"/>
    </row>
    <row r="474" ht="15">
      <c r="I474" s="386"/>
    </row>
    <row r="475" ht="15">
      <c r="I475" s="386"/>
    </row>
    <row r="476" ht="15">
      <c r="I476" s="386"/>
    </row>
    <row r="477" ht="15">
      <c r="I477" s="386"/>
    </row>
    <row r="478" ht="15">
      <c r="I478" s="386"/>
    </row>
    <row r="479" ht="15">
      <c r="I479" s="386"/>
    </row>
    <row r="480" ht="15">
      <c r="I480" s="386"/>
    </row>
    <row r="481" ht="15">
      <c r="I481" s="386"/>
    </row>
    <row r="482" ht="15">
      <c r="I482" s="386"/>
    </row>
    <row r="483" ht="15">
      <c r="I483" s="386"/>
    </row>
    <row r="484" ht="15">
      <c r="I484" s="386"/>
    </row>
    <row r="485" ht="15">
      <c r="I485" s="386"/>
    </row>
    <row r="486" ht="15">
      <c r="I486" s="386"/>
    </row>
    <row r="487" ht="15">
      <c r="I487" s="386"/>
    </row>
    <row r="488" ht="15">
      <c r="I488" s="386"/>
    </row>
    <row r="489" ht="15">
      <c r="I489" s="386"/>
    </row>
    <row r="490" ht="15">
      <c r="I490" s="386"/>
    </row>
    <row r="491" ht="15">
      <c r="I491" s="386"/>
    </row>
    <row r="492" ht="15">
      <c r="I492" s="386"/>
    </row>
    <row r="493" ht="15">
      <c r="I493" s="386"/>
    </row>
    <row r="494" ht="15">
      <c r="I494" s="386"/>
    </row>
    <row r="495" ht="15">
      <c r="I495" s="386"/>
    </row>
    <row r="496" ht="15">
      <c r="I496" s="386"/>
    </row>
    <row r="497" ht="15">
      <c r="I497" s="386"/>
    </row>
    <row r="498" ht="15">
      <c r="I498" s="386"/>
    </row>
    <row r="499" ht="15">
      <c r="I499" s="386"/>
    </row>
    <row r="500" ht="15">
      <c r="I500" s="386"/>
    </row>
    <row r="501" ht="15">
      <c r="I501" s="386"/>
    </row>
    <row r="502" ht="15">
      <c r="I502" s="386"/>
    </row>
    <row r="503" ht="15">
      <c r="I503" s="386"/>
    </row>
    <row r="504" ht="15">
      <c r="I504" s="386"/>
    </row>
    <row r="505" ht="15">
      <c r="I505" s="386"/>
    </row>
    <row r="506" ht="15">
      <c r="I506" s="386"/>
    </row>
    <row r="507" ht="15">
      <c r="I507" s="386"/>
    </row>
    <row r="508" ht="15">
      <c r="I508" s="386"/>
    </row>
    <row r="509" ht="15">
      <c r="I509" s="386"/>
    </row>
    <row r="510" ht="15">
      <c r="I510" s="386"/>
    </row>
    <row r="511" ht="15">
      <c r="I511" s="386"/>
    </row>
    <row r="512" ht="15">
      <c r="I512" s="386"/>
    </row>
    <row r="513" ht="15">
      <c r="I513" s="386"/>
    </row>
    <row r="514" ht="15">
      <c r="I514" s="386"/>
    </row>
    <row r="515" ht="15">
      <c r="I515" s="386"/>
    </row>
    <row r="516" ht="15">
      <c r="I516" s="386"/>
    </row>
    <row r="517" ht="15">
      <c r="I517" s="386"/>
    </row>
    <row r="518" ht="15">
      <c r="I518" s="386"/>
    </row>
    <row r="519" ht="15">
      <c r="I519" s="386"/>
    </row>
    <row r="520" ht="15">
      <c r="I520" s="386"/>
    </row>
    <row r="521" ht="15">
      <c r="I521" s="386"/>
    </row>
    <row r="522" ht="15">
      <c r="I522" s="386"/>
    </row>
    <row r="523" ht="15">
      <c r="I523" s="386"/>
    </row>
    <row r="524" ht="15">
      <c r="I524" s="386"/>
    </row>
    <row r="525" ht="15">
      <c r="I525" s="386"/>
    </row>
    <row r="526" ht="15">
      <c r="I526" s="386"/>
    </row>
    <row r="527" ht="15">
      <c r="I527" s="386"/>
    </row>
    <row r="528" ht="15">
      <c r="I528" s="386"/>
    </row>
    <row r="529" ht="15">
      <c r="I529" s="386"/>
    </row>
    <row r="530" ht="15">
      <c r="I530" s="386"/>
    </row>
    <row r="531" ht="15">
      <c r="I531" s="386"/>
    </row>
    <row r="532" ht="15">
      <c r="I532" s="386"/>
    </row>
    <row r="533" ht="15">
      <c r="I533" s="386"/>
    </row>
    <row r="534" ht="15">
      <c r="I534" s="386"/>
    </row>
    <row r="535" ht="15">
      <c r="I535" s="386"/>
    </row>
    <row r="536" ht="15">
      <c r="I536" s="386"/>
    </row>
    <row r="537" ht="15">
      <c r="I537" s="386"/>
    </row>
    <row r="538" ht="15">
      <c r="I538" s="386"/>
    </row>
    <row r="539" ht="15">
      <c r="I539" s="386"/>
    </row>
    <row r="540" ht="15">
      <c r="I540" s="386"/>
    </row>
    <row r="541" ht="15">
      <c r="I541" s="386"/>
    </row>
    <row r="542" ht="15">
      <c r="I542" s="386"/>
    </row>
    <row r="543" ht="15">
      <c r="I543" s="386"/>
    </row>
    <row r="544" ht="15">
      <c r="I544" s="386"/>
    </row>
    <row r="545" ht="15">
      <c r="I545" s="386"/>
    </row>
    <row r="546" ht="15">
      <c r="I546" s="386"/>
    </row>
    <row r="547" ht="15">
      <c r="I547" s="386"/>
    </row>
    <row r="548" ht="15">
      <c r="I548" s="386"/>
    </row>
    <row r="549" ht="15">
      <c r="I549" s="386"/>
    </row>
    <row r="550" ht="15">
      <c r="I550" s="386"/>
    </row>
    <row r="551" ht="15">
      <c r="I551" s="386"/>
    </row>
    <row r="552" ht="15">
      <c r="I552" s="386"/>
    </row>
    <row r="553" ht="15">
      <c r="I553" s="386"/>
    </row>
    <row r="554" ht="15">
      <c r="I554" s="386"/>
    </row>
    <row r="555" ht="15">
      <c r="I555" s="386"/>
    </row>
    <row r="556" ht="15">
      <c r="I556" s="386"/>
    </row>
    <row r="557" ht="15">
      <c r="I557" s="386"/>
    </row>
    <row r="558" ht="15">
      <c r="I558" s="386"/>
    </row>
    <row r="559" ht="15">
      <c r="I559" s="386"/>
    </row>
    <row r="560" ht="15">
      <c r="I560" s="386"/>
    </row>
    <row r="561" ht="15">
      <c r="I561" s="386"/>
    </row>
    <row r="562" ht="15">
      <c r="I562" s="386"/>
    </row>
    <row r="563" ht="15">
      <c r="I563" s="386"/>
    </row>
    <row r="564" ht="15">
      <c r="I564" s="386"/>
    </row>
    <row r="565" ht="15">
      <c r="I565" s="386"/>
    </row>
    <row r="566" ht="15">
      <c r="I566" s="386"/>
    </row>
    <row r="567" ht="15">
      <c r="I567" s="386"/>
    </row>
    <row r="568" ht="15">
      <c r="I568" s="386"/>
    </row>
    <row r="569" ht="15">
      <c r="I569" s="386"/>
    </row>
    <row r="570" ht="15">
      <c r="I570" s="386"/>
    </row>
    <row r="571" ht="15">
      <c r="I571" s="386"/>
    </row>
    <row r="572" ht="15">
      <c r="I572" s="386"/>
    </row>
    <row r="573" ht="15">
      <c r="I573" s="386"/>
    </row>
    <row r="574" ht="15">
      <c r="I574" s="386"/>
    </row>
    <row r="575" ht="15">
      <c r="I575" s="386"/>
    </row>
    <row r="576" ht="15">
      <c r="I576" s="386"/>
    </row>
    <row r="577" ht="15">
      <c r="I577" s="386"/>
    </row>
    <row r="578" ht="15">
      <c r="I578" s="386"/>
    </row>
    <row r="579" ht="15">
      <c r="I579" s="386"/>
    </row>
    <row r="580" ht="15">
      <c r="I580" s="386"/>
    </row>
    <row r="581" ht="15">
      <c r="I581" s="386"/>
    </row>
    <row r="582" ht="15">
      <c r="I582" s="386"/>
    </row>
    <row r="583" ht="15">
      <c r="I583" s="386"/>
    </row>
    <row r="584" ht="15">
      <c r="I584" s="386"/>
    </row>
    <row r="585" ht="15">
      <c r="I585" s="386"/>
    </row>
    <row r="586" ht="15">
      <c r="I586" s="386"/>
    </row>
    <row r="587" ht="15">
      <c r="I587" s="386"/>
    </row>
    <row r="588" ht="15">
      <c r="I588" s="386"/>
    </row>
    <row r="589" ht="15">
      <c r="I589" s="386"/>
    </row>
    <row r="590" ht="15">
      <c r="I590" s="386"/>
    </row>
    <row r="591" ht="15">
      <c r="I591" s="386"/>
    </row>
    <row r="592" ht="15">
      <c r="I592" s="386"/>
    </row>
    <row r="593" ht="15">
      <c r="I593" s="386"/>
    </row>
    <row r="594" ht="15">
      <c r="I594" s="386"/>
    </row>
    <row r="595" ht="15">
      <c r="I595" s="386"/>
    </row>
    <row r="596" ht="15">
      <c r="I596" s="386"/>
    </row>
    <row r="597" ht="15">
      <c r="I597" s="386"/>
    </row>
    <row r="598" ht="15">
      <c r="I598" s="386"/>
    </row>
    <row r="599" ht="15">
      <c r="I599" s="386"/>
    </row>
    <row r="600" ht="15">
      <c r="I600" s="386"/>
    </row>
    <row r="601" ht="15">
      <c r="I601" s="386"/>
    </row>
    <row r="602" ht="15">
      <c r="I602" s="386"/>
    </row>
    <row r="603" ht="15">
      <c r="I603" s="386"/>
    </row>
    <row r="604" ht="15">
      <c r="I604" s="386"/>
    </row>
    <row r="605" ht="15">
      <c r="I605" s="386"/>
    </row>
    <row r="606" ht="15">
      <c r="I606" s="386"/>
    </row>
    <row r="607" ht="15">
      <c r="I607" s="386"/>
    </row>
    <row r="608" ht="15">
      <c r="I608" s="386"/>
    </row>
    <row r="609" ht="15">
      <c r="I609" s="386"/>
    </row>
    <row r="610" ht="15">
      <c r="I610" s="386"/>
    </row>
    <row r="611" ht="15">
      <c r="I611" s="386"/>
    </row>
    <row r="612" ht="15">
      <c r="I612" s="386"/>
    </row>
    <row r="613" ht="15">
      <c r="I613" s="386"/>
    </row>
    <row r="614" ht="15">
      <c r="I614" s="386"/>
    </row>
    <row r="615" ht="15">
      <c r="I615" s="386"/>
    </row>
    <row r="616" ht="15">
      <c r="I616" s="386"/>
    </row>
    <row r="617" ht="15">
      <c r="I617" s="386"/>
    </row>
    <row r="618" ht="15">
      <c r="I618" s="386"/>
    </row>
    <row r="619" ht="15">
      <c r="I619" s="386"/>
    </row>
    <row r="620" ht="15">
      <c r="I620" s="386"/>
    </row>
    <row r="621" ht="15">
      <c r="I621" s="386"/>
    </row>
    <row r="622" ht="15">
      <c r="I622" s="386"/>
    </row>
    <row r="623" ht="15">
      <c r="I623" s="386"/>
    </row>
    <row r="624" ht="15">
      <c r="I624" s="386"/>
    </row>
    <row r="625" ht="15">
      <c r="I625" s="386"/>
    </row>
    <row r="626" ht="15">
      <c r="I626" s="386"/>
    </row>
    <row r="627" ht="15">
      <c r="I627" s="386"/>
    </row>
    <row r="628" ht="15">
      <c r="I628" s="386"/>
    </row>
    <row r="629" ht="15">
      <c r="I629" s="386"/>
    </row>
    <row r="630" ht="15">
      <c r="I630" s="386"/>
    </row>
    <row r="631" ht="15">
      <c r="I631" s="386"/>
    </row>
    <row r="632" ht="15">
      <c r="I632" s="386"/>
    </row>
    <row r="633" ht="15">
      <c r="I633" s="386"/>
    </row>
    <row r="634" ht="15">
      <c r="I634" s="386"/>
    </row>
    <row r="635" ht="15">
      <c r="I635" s="386"/>
    </row>
    <row r="636" ht="15">
      <c r="I636" s="386"/>
    </row>
    <row r="637" ht="15">
      <c r="I637" s="386"/>
    </row>
    <row r="638" ht="15">
      <c r="I638" s="386"/>
    </row>
    <row r="639" ht="15">
      <c r="I639" s="386"/>
    </row>
    <row r="640" ht="15">
      <c r="I640" s="386"/>
    </row>
    <row r="641" ht="15">
      <c r="I641" s="386"/>
    </row>
    <row r="642" ht="15">
      <c r="I642" s="386"/>
    </row>
    <row r="643" ht="15">
      <c r="I643" s="386"/>
    </row>
    <row r="644" ht="15">
      <c r="I644" s="386"/>
    </row>
    <row r="645" ht="15">
      <c r="I645" s="386"/>
    </row>
    <row r="646" ht="15">
      <c r="I646" s="386"/>
    </row>
    <row r="647" ht="15">
      <c r="I647" s="386"/>
    </row>
    <row r="648" ht="15">
      <c r="I648" s="386"/>
    </row>
    <row r="649" ht="15">
      <c r="I649" s="386"/>
    </row>
    <row r="650" ht="15">
      <c r="I650" s="386"/>
    </row>
    <row r="651" ht="15">
      <c r="I651" s="386"/>
    </row>
    <row r="652" ht="15">
      <c r="I652" s="386"/>
    </row>
    <row r="653" ht="15">
      <c r="I653" s="386"/>
    </row>
    <row r="654" ht="15">
      <c r="I654" s="386"/>
    </row>
    <row r="655" ht="15">
      <c r="I655" s="386"/>
    </row>
    <row r="656" ht="15">
      <c r="I656" s="386"/>
    </row>
    <row r="657" ht="15">
      <c r="I657" s="386"/>
    </row>
    <row r="658" ht="15">
      <c r="I658" s="386"/>
    </row>
    <row r="659" ht="15">
      <c r="I659" s="386"/>
    </row>
    <row r="660" ht="15">
      <c r="I660" s="386"/>
    </row>
    <row r="661" ht="15">
      <c r="I661" s="386"/>
    </row>
    <row r="662" ht="15">
      <c r="I662" s="386"/>
    </row>
    <row r="663" ht="15">
      <c r="I663" s="386"/>
    </row>
    <row r="664" ht="15">
      <c r="I664" s="386"/>
    </row>
    <row r="665" ht="15">
      <c r="I665" s="386"/>
    </row>
    <row r="666" ht="15">
      <c r="I666" s="386"/>
    </row>
    <row r="667" ht="15">
      <c r="I667" s="386"/>
    </row>
    <row r="668" ht="15">
      <c r="I668" s="386"/>
    </row>
    <row r="669" ht="15">
      <c r="I669" s="386"/>
    </row>
    <row r="670" ht="15">
      <c r="I670" s="386"/>
    </row>
    <row r="671" ht="15">
      <c r="I671" s="386"/>
    </row>
    <row r="672" ht="15">
      <c r="I672" s="386"/>
    </row>
    <row r="673" ht="15">
      <c r="I673" s="386"/>
    </row>
    <row r="674" ht="15">
      <c r="I674" s="386"/>
    </row>
    <row r="675" ht="15">
      <c r="I675" s="386"/>
    </row>
    <row r="676" ht="15">
      <c r="I676" s="386"/>
    </row>
    <row r="677" ht="15">
      <c r="I677" s="386"/>
    </row>
    <row r="678" ht="15">
      <c r="I678" s="386"/>
    </row>
    <row r="679" ht="15">
      <c r="I679" s="386"/>
    </row>
    <row r="680" ht="15">
      <c r="I680" s="386"/>
    </row>
    <row r="681" ht="15">
      <c r="I681" s="386"/>
    </row>
    <row r="682" ht="15">
      <c r="I682" s="386"/>
    </row>
    <row r="683" ht="15">
      <c r="I683" s="386"/>
    </row>
    <row r="684" ht="15">
      <c r="I684" s="386"/>
    </row>
    <row r="685" ht="15">
      <c r="I685" s="386"/>
    </row>
    <row r="686" ht="15">
      <c r="I686" s="386"/>
    </row>
    <row r="687" ht="15">
      <c r="I687" s="386"/>
    </row>
    <row r="688" ht="15">
      <c r="I688" s="386"/>
    </row>
    <row r="689" ht="15">
      <c r="I689" s="386"/>
    </row>
    <row r="690" ht="15">
      <c r="I690" s="386"/>
    </row>
    <row r="691" ht="15">
      <c r="I691" s="386"/>
    </row>
    <row r="692" ht="15">
      <c r="I692" s="386"/>
    </row>
    <row r="693" ht="15">
      <c r="I693" s="386"/>
    </row>
    <row r="694" ht="15">
      <c r="I694" s="386"/>
    </row>
    <row r="695" ht="15">
      <c r="I695" s="386"/>
    </row>
    <row r="696" ht="15">
      <c r="I696" s="386"/>
    </row>
    <row r="697" ht="15">
      <c r="I697" s="386"/>
    </row>
    <row r="698" ht="15">
      <c r="I698" s="386"/>
    </row>
    <row r="699" ht="15">
      <c r="I699" s="386"/>
    </row>
    <row r="700" ht="15">
      <c r="I700" s="386"/>
    </row>
    <row r="701" ht="15">
      <c r="I701" s="386"/>
    </row>
    <row r="702" ht="15">
      <c r="I702" s="386"/>
    </row>
    <row r="703" ht="15">
      <c r="I703" s="386"/>
    </row>
    <row r="704" ht="15">
      <c r="I704" s="386"/>
    </row>
    <row r="705" ht="15">
      <c r="I705" s="386"/>
    </row>
    <row r="706" ht="15">
      <c r="I706" s="386"/>
    </row>
    <row r="707" ht="15">
      <c r="I707" s="386"/>
    </row>
    <row r="708" ht="15">
      <c r="I708" s="386"/>
    </row>
    <row r="709" ht="15">
      <c r="I709" s="386"/>
    </row>
    <row r="710" ht="15">
      <c r="I710" s="386"/>
    </row>
    <row r="711" ht="15">
      <c r="I711" s="386"/>
    </row>
    <row r="712" ht="15">
      <c r="I712" s="386"/>
    </row>
    <row r="713" ht="15">
      <c r="I713" s="386"/>
    </row>
    <row r="714" ht="15">
      <c r="I714" s="386"/>
    </row>
    <row r="715" ht="15">
      <c r="I715" s="386"/>
    </row>
    <row r="716" ht="15">
      <c r="I716" s="386"/>
    </row>
    <row r="717" ht="15">
      <c r="I717" s="386"/>
    </row>
    <row r="718" ht="15">
      <c r="I718" s="386"/>
    </row>
    <row r="719" ht="15">
      <c r="I719" s="386"/>
    </row>
    <row r="720" ht="15">
      <c r="I720" s="386"/>
    </row>
    <row r="721" ht="15">
      <c r="I721" s="386"/>
    </row>
    <row r="722" ht="15">
      <c r="I722" s="386"/>
    </row>
    <row r="723" ht="15">
      <c r="I723" s="386"/>
    </row>
    <row r="724" ht="15">
      <c r="I724" s="386"/>
    </row>
    <row r="725" ht="15">
      <c r="I725" s="386"/>
    </row>
    <row r="726" ht="15">
      <c r="I726" s="386"/>
    </row>
    <row r="727" ht="15">
      <c r="I727" s="386"/>
    </row>
    <row r="728" ht="15">
      <c r="I728" s="386"/>
    </row>
    <row r="729" ht="15">
      <c r="I729" s="386"/>
    </row>
    <row r="730" ht="15">
      <c r="I730" s="386"/>
    </row>
    <row r="731" ht="15">
      <c r="I731" s="386"/>
    </row>
    <row r="732" ht="15">
      <c r="I732" s="386"/>
    </row>
    <row r="733" ht="15">
      <c r="I733" s="386"/>
    </row>
    <row r="734" ht="15">
      <c r="I734" s="386"/>
    </row>
    <row r="735" ht="15">
      <c r="I735" s="386"/>
    </row>
    <row r="736" ht="15">
      <c r="I736" s="386"/>
    </row>
    <row r="737" ht="15">
      <c r="I737" s="386"/>
    </row>
    <row r="738" ht="15">
      <c r="I738" s="386"/>
    </row>
    <row r="739" ht="15">
      <c r="I739" s="386"/>
    </row>
    <row r="740" ht="15">
      <c r="I740" s="386"/>
    </row>
    <row r="741" ht="15">
      <c r="I741" s="386"/>
    </row>
    <row r="742" ht="15">
      <c r="I742" s="386"/>
    </row>
    <row r="743" ht="15">
      <c r="I743" s="386"/>
    </row>
    <row r="744" ht="15">
      <c r="I744" s="386"/>
    </row>
    <row r="745" ht="15">
      <c r="I745" s="386"/>
    </row>
    <row r="746" ht="15">
      <c r="I746" s="386"/>
    </row>
    <row r="747" ht="15">
      <c r="I747" s="386"/>
    </row>
    <row r="748" ht="15">
      <c r="I748" s="386"/>
    </row>
    <row r="749" ht="15">
      <c r="I749" s="386"/>
    </row>
    <row r="750" ht="15">
      <c r="I750" s="386"/>
    </row>
    <row r="751" ht="15">
      <c r="I751" s="386"/>
    </row>
    <row r="752" ht="15">
      <c r="I752" s="386"/>
    </row>
    <row r="753" ht="15">
      <c r="I753" s="386"/>
    </row>
    <row r="754" ht="15">
      <c r="I754" s="386"/>
    </row>
    <row r="755" ht="15">
      <c r="I755" s="386"/>
    </row>
    <row r="756" ht="15">
      <c r="I756" s="386"/>
    </row>
    <row r="757" ht="15">
      <c r="I757" s="386"/>
    </row>
    <row r="758" ht="15">
      <c r="I758" s="386"/>
    </row>
    <row r="759" ht="15">
      <c r="I759" s="386"/>
    </row>
    <row r="760" ht="15">
      <c r="I760" s="386"/>
    </row>
    <row r="761" ht="15">
      <c r="I761" s="386"/>
    </row>
    <row r="762" ht="15">
      <c r="I762" s="386"/>
    </row>
    <row r="763" ht="15">
      <c r="I763" s="386"/>
    </row>
    <row r="764" ht="15">
      <c r="I764" s="386"/>
    </row>
    <row r="765" ht="15">
      <c r="I765" s="386"/>
    </row>
    <row r="766" ht="15">
      <c r="I766" s="386"/>
    </row>
    <row r="767" ht="15">
      <c r="I767" s="386"/>
    </row>
    <row r="768" ht="15">
      <c r="I768" s="386"/>
    </row>
    <row r="769" ht="15">
      <c r="I769" s="386"/>
    </row>
    <row r="770" ht="15">
      <c r="I770" s="386"/>
    </row>
    <row r="771" ht="15">
      <c r="I771" s="386"/>
    </row>
    <row r="772" ht="15">
      <c r="I772" s="386"/>
    </row>
    <row r="773" ht="15">
      <c r="I773" s="386"/>
    </row>
    <row r="774" ht="15">
      <c r="I774" s="386"/>
    </row>
    <row r="775" ht="15">
      <c r="I775" s="386"/>
    </row>
    <row r="776" ht="15">
      <c r="I776" s="386"/>
    </row>
    <row r="777" ht="15">
      <c r="I777" s="386"/>
    </row>
    <row r="778" ht="15">
      <c r="I778" s="386"/>
    </row>
    <row r="779" ht="15">
      <c r="I779" s="386"/>
    </row>
    <row r="780" ht="15">
      <c r="I780" s="386"/>
    </row>
    <row r="781" ht="15">
      <c r="I781" s="386"/>
    </row>
    <row r="782" ht="15">
      <c r="I782" s="386"/>
    </row>
    <row r="783" ht="15">
      <c r="I783" s="386"/>
    </row>
    <row r="784" ht="15">
      <c r="I784" s="386"/>
    </row>
    <row r="785" ht="15">
      <c r="I785" s="386"/>
    </row>
    <row r="786" ht="15">
      <c r="I786" s="386"/>
    </row>
    <row r="787" ht="15">
      <c r="I787" s="386"/>
    </row>
    <row r="788" ht="15">
      <c r="I788" s="386"/>
    </row>
    <row r="789" ht="15">
      <c r="I789" s="386"/>
    </row>
    <row r="790" ht="15">
      <c r="I790" s="386"/>
    </row>
    <row r="791" ht="15">
      <c r="I791" s="386"/>
    </row>
    <row r="792" ht="15">
      <c r="I792" s="386"/>
    </row>
    <row r="793" ht="15">
      <c r="I793" s="386"/>
    </row>
    <row r="794" ht="15">
      <c r="I794" s="386"/>
    </row>
    <row r="795" ht="15">
      <c r="I795" s="386"/>
    </row>
    <row r="796" ht="15">
      <c r="I796" s="386"/>
    </row>
    <row r="797" ht="15">
      <c r="I797" s="386"/>
    </row>
    <row r="798" ht="15">
      <c r="I798" s="386"/>
    </row>
    <row r="799" ht="15">
      <c r="I799" s="386"/>
    </row>
    <row r="800" ht="15">
      <c r="I800" s="386"/>
    </row>
    <row r="801" ht="15">
      <c r="I801" s="386"/>
    </row>
    <row r="802" ht="15">
      <c r="I802" s="386"/>
    </row>
    <row r="803" ht="15">
      <c r="I803" s="386"/>
    </row>
    <row r="804" ht="15">
      <c r="I804" s="386"/>
    </row>
    <row r="805" ht="15">
      <c r="I805" s="386"/>
    </row>
    <row r="806" ht="15">
      <c r="I806" s="386"/>
    </row>
    <row r="807" ht="15">
      <c r="I807" s="386"/>
    </row>
    <row r="808" ht="15">
      <c r="I808" s="386"/>
    </row>
    <row r="809" ht="15">
      <c r="I809" s="386"/>
    </row>
    <row r="810" ht="15">
      <c r="I810" s="386"/>
    </row>
    <row r="811" ht="15">
      <c r="I811" s="386"/>
    </row>
    <row r="812" ht="15">
      <c r="I812" s="386"/>
    </row>
    <row r="813" ht="15">
      <c r="I813" s="386"/>
    </row>
    <row r="814" ht="15">
      <c r="I814" s="386"/>
    </row>
    <row r="815" ht="15">
      <c r="I815" s="386"/>
    </row>
    <row r="816" ht="15">
      <c r="I816" s="386"/>
    </row>
    <row r="817" ht="15">
      <c r="I817" s="386"/>
    </row>
    <row r="818" ht="15">
      <c r="I818" s="386"/>
    </row>
    <row r="819" ht="15">
      <c r="I819" s="386"/>
    </row>
    <row r="820" ht="15">
      <c r="I820" s="386"/>
    </row>
    <row r="821" ht="15">
      <c r="I821" s="386"/>
    </row>
    <row r="822" ht="15">
      <c r="I822" s="386"/>
    </row>
    <row r="823" ht="15">
      <c r="I823" s="386"/>
    </row>
    <row r="824" ht="15">
      <c r="I824" s="386"/>
    </row>
    <row r="825" ht="15">
      <c r="I825" s="386"/>
    </row>
    <row r="826" ht="15">
      <c r="I826" s="386"/>
    </row>
    <row r="827" ht="15">
      <c r="I827" s="386"/>
    </row>
    <row r="828" ht="15">
      <c r="I828" s="386"/>
    </row>
    <row r="829" ht="15">
      <c r="I829" s="386"/>
    </row>
    <row r="830" ht="15">
      <c r="I830" s="386"/>
    </row>
    <row r="831" ht="15">
      <c r="I831" s="386"/>
    </row>
    <row r="832" ht="15">
      <c r="I832" s="386"/>
    </row>
    <row r="833" ht="15">
      <c r="I833" s="386"/>
    </row>
    <row r="834" ht="15">
      <c r="I834" s="386"/>
    </row>
    <row r="835" ht="15">
      <c r="I835" s="386"/>
    </row>
    <row r="836" ht="15">
      <c r="I836" s="386"/>
    </row>
    <row r="837" ht="15">
      <c r="I837" s="386"/>
    </row>
    <row r="838" ht="15">
      <c r="I838" s="386"/>
    </row>
    <row r="839" ht="15">
      <c r="I839" s="386"/>
    </row>
    <row r="840" ht="15">
      <c r="I840" s="386"/>
    </row>
    <row r="841" ht="15">
      <c r="I841" s="386"/>
    </row>
    <row r="842" ht="15">
      <c r="I842" s="386"/>
    </row>
    <row r="843" ht="15">
      <c r="I843" s="386"/>
    </row>
    <row r="844" ht="15">
      <c r="I844" s="386"/>
    </row>
    <row r="845" ht="15">
      <c r="I845" s="386"/>
    </row>
    <row r="846" ht="15">
      <c r="I846" s="386"/>
    </row>
    <row r="847" ht="15">
      <c r="I847" s="386"/>
    </row>
    <row r="848" ht="15">
      <c r="I848" s="386"/>
    </row>
    <row r="849" ht="15">
      <c r="I849" s="386"/>
    </row>
    <row r="850" ht="15">
      <c r="I850" s="386"/>
    </row>
    <row r="851" ht="15">
      <c r="I851" s="386"/>
    </row>
    <row r="852" ht="15">
      <c r="I852" s="386"/>
    </row>
    <row r="853" ht="15">
      <c r="I853" s="386"/>
    </row>
    <row r="854" ht="15">
      <c r="I854" s="386"/>
    </row>
    <row r="855" ht="15">
      <c r="I855" s="386"/>
    </row>
    <row r="856" ht="15">
      <c r="I856" s="386"/>
    </row>
    <row r="857" ht="15">
      <c r="I857" s="386"/>
    </row>
    <row r="858" ht="15">
      <c r="I858" s="386"/>
    </row>
    <row r="859" ht="15">
      <c r="I859" s="386"/>
    </row>
    <row r="860" ht="15">
      <c r="I860" s="386"/>
    </row>
    <row r="861" ht="15">
      <c r="I861" s="386"/>
    </row>
    <row r="862" ht="15">
      <c r="I862" s="386"/>
    </row>
    <row r="863" ht="15">
      <c r="I863" s="386"/>
    </row>
    <row r="864" ht="15">
      <c r="I864" s="386"/>
    </row>
    <row r="865" ht="15">
      <c r="I865" s="386"/>
    </row>
    <row r="866" ht="15">
      <c r="I866" s="386"/>
    </row>
    <row r="867" ht="15">
      <c r="I867" s="386"/>
    </row>
    <row r="868" ht="15">
      <c r="I868" s="386"/>
    </row>
    <row r="869" ht="15">
      <c r="I869" s="386"/>
    </row>
    <row r="870" ht="15">
      <c r="I870" s="386"/>
    </row>
    <row r="871" ht="15">
      <c r="I871" s="386"/>
    </row>
    <row r="872" ht="15">
      <c r="I872" s="386"/>
    </row>
    <row r="873" ht="15">
      <c r="I873" s="386"/>
    </row>
    <row r="874" ht="15">
      <c r="I874" s="386"/>
    </row>
    <row r="875" ht="15">
      <c r="I875" s="386"/>
    </row>
    <row r="876" ht="15">
      <c r="I876" s="386"/>
    </row>
    <row r="877" ht="15">
      <c r="I877" s="386"/>
    </row>
    <row r="878" ht="15">
      <c r="I878" s="386"/>
    </row>
    <row r="879" ht="15">
      <c r="I879" s="386"/>
    </row>
    <row r="880" ht="15">
      <c r="I880" s="386"/>
    </row>
    <row r="881" ht="15">
      <c r="I881" s="386"/>
    </row>
    <row r="882" ht="15">
      <c r="I882" s="386"/>
    </row>
    <row r="883" ht="15">
      <c r="I883" s="386"/>
    </row>
    <row r="884" ht="15">
      <c r="I884" s="386"/>
    </row>
    <row r="885" ht="15">
      <c r="I885" s="386"/>
    </row>
    <row r="886" ht="15">
      <c r="I886" s="386"/>
    </row>
    <row r="887" ht="15">
      <c r="I887" s="386"/>
    </row>
    <row r="888" ht="15">
      <c r="I888" s="386"/>
    </row>
    <row r="889" ht="15">
      <c r="I889" s="386"/>
    </row>
    <row r="890" ht="15">
      <c r="I890" s="386"/>
    </row>
    <row r="891" ht="15">
      <c r="I891" s="386"/>
    </row>
    <row r="892" ht="15">
      <c r="I892" s="386"/>
    </row>
    <row r="893" ht="15">
      <c r="I893" s="386"/>
    </row>
    <row r="894" ht="15">
      <c r="I894" s="386"/>
    </row>
    <row r="895" ht="15">
      <c r="I895" s="386"/>
    </row>
    <row r="896" ht="15">
      <c r="I896" s="386"/>
    </row>
    <row r="897" ht="15">
      <c r="I897" s="386"/>
    </row>
    <row r="898" ht="15">
      <c r="I898" s="386"/>
    </row>
    <row r="899" ht="15">
      <c r="I899" s="386"/>
    </row>
    <row r="900" ht="15">
      <c r="I900" s="386"/>
    </row>
    <row r="901" ht="15">
      <c r="I901" s="386"/>
    </row>
    <row r="902" ht="15">
      <c r="I902" s="386"/>
    </row>
    <row r="903" ht="15">
      <c r="I903" s="386"/>
    </row>
    <row r="904" ht="15">
      <c r="I904" s="386"/>
    </row>
    <row r="905" ht="15">
      <c r="I905" s="386"/>
    </row>
    <row r="906" ht="15">
      <c r="I906" s="386"/>
    </row>
    <row r="907" ht="15">
      <c r="I907" s="386"/>
    </row>
    <row r="908" ht="15">
      <c r="I908" s="386"/>
    </row>
    <row r="909" ht="15">
      <c r="I909" s="386"/>
    </row>
    <row r="910" ht="15">
      <c r="I910" s="386"/>
    </row>
    <row r="911" ht="15">
      <c r="I911" s="386"/>
    </row>
    <row r="912" ht="15">
      <c r="I912" s="386"/>
    </row>
    <row r="913" ht="15">
      <c r="I913" s="386"/>
    </row>
    <row r="914" ht="15">
      <c r="I914" s="386"/>
    </row>
    <row r="915" ht="15">
      <c r="I915" s="386"/>
    </row>
    <row r="916" ht="15">
      <c r="I916" s="386"/>
    </row>
    <row r="917" ht="15">
      <c r="I917" s="386"/>
    </row>
    <row r="918" ht="15">
      <c r="I918" s="386"/>
    </row>
    <row r="919" ht="15">
      <c r="I919" s="386"/>
    </row>
    <row r="920" ht="15">
      <c r="I920" s="386"/>
    </row>
    <row r="921" ht="15">
      <c r="I921" s="386"/>
    </row>
    <row r="922" ht="15">
      <c r="I922" s="386"/>
    </row>
    <row r="923" ht="15">
      <c r="I923" s="386"/>
    </row>
    <row r="924" ht="15">
      <c r="I924" s="386"/>
    </row>
    <row r="925" ht="15">
      <c r="I925" s="386"/>
    </row>
    <row r="926" ht="15">
      <c r="I926" s="386"/>
    </row>
    <row r="927" ht="15">
      <c r="I927" s="386"/>
    </row>
    <row r="928" ht="15">
      <c r="I928" s="386"/>
    </row>
    <row r="929" ht="15">
      <c r="I929" s="386"/>
    </row>
    <row r="930" ht="15">
      <c r="I930" s="386"/>
    </row>
    <row r="931" ht="15">
      <c r="I931" s="386"/>
    </row>
    <row r="932" ht="15">
      <c r="I932" s="386"/>
    </row>
    <row r="933" ht="15">
      <c r="I933" s="386"/>
    </row>
    <row r="934" ht="15">
      <c r="I934" s="386"/>
    </row>
    <row r="935" ht="15">
      <c r="I935" s="386"/>
    </row>
    <row r="936" ht="15">
      <c r="I936" s="386"/>
    </row>
    <row r="937" ht="15">
      <c r="I937" s="386"/>
    </row>
    <row r="938" ht="15">
      <c r="I938" s="386"/>
    </row>
    <row r="939" ht="15">
      <c r="I939" s="386"/>
    </row>
    <row r="940" ht="15">
      <c r="I940" s="386"/>
    </row>
    <row r="941" ht="15">
      <c r="I941" s="386"/>
    </row>
    <row r="942" ht="15">
      <c r="I942" s="386"/>
    </row>
    <row r="943" ht="15">
      <c r="I943" s="386"/>
    </row>
    <row r="944" ht="15">
      <c r="I944" s="386"/>
    </row>
    <row r="945" ht="15">
      <c r="I945" s="386"/>
    </row>
    <row r="946" ht="15">
      <c r="I946" s="386"/>
    </row>
    <row r="947" ht="15">
      <c r="I947" s="386"/>
    </row>
    <row r="948" ht="15">
      <c r="I948" s="386"/>
    </row>
    <row r="949" ht="15">
      <c r="I949" s="386"/>
    </row>
    <row r="950" ht="15">
      <c r="I950" s="386"/>
    </row>
    <row r="951" ht="15">
      <c r="I951" s="386"/>
    </row>
    <row r="952" ht="15">
      <c r="I952" s="386"/>
    </row>
    <row r="953" ht="15">
      <c r="I953" s="386"/>
    </row>
    <row r="954" ht="15">
      <c r="I954" s="386"/>
    </row>
    <row r="955" ht="15">
      <c r="I955" s="386"/>
    </row>
    <row r="956" ht="15">
      <c r="I956" s="386"/>
    </row>
    <row r="957" ht="15">
      <c r="I957" s="386"/>
    </row>
    <row r="958" ht="15">
      <c r="I958" s="386"/>
    </row>
    <row r="959" ht="15">
      <c r="I959" s="386"/>
    </row>
    <row r="960" ht="15">
      <c r="I960" s="386"/>
    </row>
    <row r="961" ht="15">
      <c r="I961" s="386"/>
    </row>
    <row r="962" ht="15">
      <c r="I962" s="386"/>
    </row>
    <row r="963" ht="15">
      <c r="I963" s="386"/>
    </row>
    <row r="964" ht="15">
      <c r="I964" s="386"/>
    </row>
    <row r="965" ht="15">
      <c r="I965" s="386"/>
    </row>
    <row r="966" ht="15">
      <c r="I966" s="386"/>
    </row>
    <row r="967" ht="15">
      <c r="I967" s="386"/>
    </row>
    <row r="968" ht="15">
      <c r="I968" s="386"/>
    </row>
    <row r="969" ht="15">
      <c r="I969" s="386"/>
    </row>
    <row r="970" ht="15">
      <c r="I970" s="386"/>
    </row>
    <row r="971" ht="15">
      <c r="I971" s="386"/>
    </row>
    <row r="972" ht="15">
      <c r="I972" s="386"/>
    </row>
    <row r="973" ht="15">
      <c r="I973" s="386"/>
    </row>
    <row r="974" ht="15">
      <c r="I974" s="386"/>
    </row>
    <row r="975" ht="15">
      <c r="I975" s="386"/>
    </row>
    <row r="976" ht="15">
      <c r="I976" s="386"/>
    </row>
    <row r="977" ht="15">
      <c r="I977" s="386"/>
    </row>
    <row r="978" ht="15">
      <c r="I978" s="386"/>
    </row>
    <row r="979" ht="15">
      <c r="I979" s="386"/>
    </row>
    <row r="980" ht="15">
      <c r="I980" s="386"/>
    </row>
    <row r="981" ht="15">
      <c r="I981" s="386"/>
    </row>
    <row r="982" ht="15">
      <c r="I982" s="386"/>
    </row>
    <row r="983" ht="15">
      <c r="I983" s="386"/>
    </row>
    <row r="984" ht="15">
      <c r="I984" s="386"/>
    </row>
    <row r="985" ht="15">
      <c r="I985" s="386"/>
    </row>
    <row r="986" ht="15">
      <c r="I986" s="386"/>
    </row>
    <row r="987" ht="15">
      <c r="I987" s="386"/>
    </row>
    <row r="988" ht="15">
      <c r="I988" s="386"/>
    </row>
    <row r="989" ht="15">
      <c r="I989" s="386"/>
    </row>
    <row r="990" ht="15">
      <c r="I990" s="386"/>
    </row>
    <row r="991" ht="15">
      <c r="I991" s="386"/>
    </row>
    <row r="992" ht="15">
      <c r="I992" s="386"/>
    </row>
    <row r="993" ht="15">
      <c r="I993" s="386"/>
    </row>
    <row r="994" ht="15">
      <c r="I994" s="386"/>
    </row>
    <row r="995" ht="15">
      <c r="I995" s="386"/>
    </row>
    <row r="996" ht="15">
      <c r="I996" s="386"/>
    </row>
    <row r="997" ht="15">
      <c r="I997" s="386"/>
    </row>
    <row r="998" ht="15">
      <c r="I998" s="386"/>
    </row>
    <row r="999" ht="15">
      <c r="I999" s="386"/>
    </row>
    <row r="1000" ht="15">
      <c r="I1000" s="386"/>
    </row>
    <row r="1001" ht="15">
      <c r="I1001" s="386"/>
    </row>
    <row r="1002" ht="15">
      <c r="I1002" s="386"/>
    </row>
    <row r="1003" ht="15">
      <c r="I1003" s="386"/>
    </row>
    <row r="1004" ht="15">
      <c r="I1004" s="386"/>
    </row>
    <row r="1005" ht="15">
      <c r="I1005" s="386"/>
    </row>
    <row r="1006" ht="15">
      <c r="I1006" s="386"/>
    </row>
    <row r="1007" ht="15">
      <c r="I1007" s="386"/>
    </row>
    <row r="1008" ht="15">
      <c r="I1008" s="386"/>
    </row>
    <row r="1009" ht="15">
      <c r="I1009" s="386"/>
    </row>
    <row r="1010" ht="15">
      <c r="I1010" s="386"/>
    </row>
    <row r="1011" ht="15">
      <c r="I1011" s="386"/>
    </row>
    <row r="1012" ht="15">
      <c r="I1012" s="386"/>
    </row>
    <row r="1013" ht="15">
      <c r="I1013" s="386"/>
    </row>
    <row r="1014" ht="15">
      <c r="I1014" s="386"/>
    </row>
    <row r="1015" ht="15">
      <c r="I1015" s="386"/>
    </row>
    <row r="1016" ht="15">
      <c r="I1016" s="386"/>
    </row>
    <row r="1017" ht="15">
      <c r="I1017" s="386"/>
    </row>
    <row r="1018" ht="15">
      <c r="I1018" s="386"/>
    </row>
    <row r="1019" ht="15">
      <c r="I1019" s="386"/>
    </row>
    <row r="1020" ht="15">
      <c r="I1020" s="386"/>
    </row>
    <row r="1021" ht="15">
      <c r="I1021" s="386"/>
    </row>
    <row r="1022" ht="15">
      <c r="I1022" s="386"/>
    </row>
    <row r="1023" ht="15">
      <c r="I1023" s="386"/>
    </row>
    <row r="1024" ht="15">
      <c r="I1024" s="386"/>
    </row>
    <row r="1025" ht="15">
      <c r="I1025" s="386"/>
    </row>
    <row r="1026" ht="15">
      <c r="I1026" s="386"/>
    </row>
    <row r="1027" ht="15">
      <c r="I1027" s="386"/>
    </row>
    <row r="1028" ht="15">
      <c r="I1028" s="386"/>
    </row>
    <row r="1029" ht="15">
      <c r="I1029" s="386"/>
    </row>
    <row r="1030" ht="15">
      <c r="I1030" s="386"/>
    </row>
    <row r="1031" ht="15">
      <c r="I1031" s="386"/>
    </row>
    <row r="1032" ht="15">
      <c r="I1032" s="386"/>
    </row>
    <row r="1033" ht="15">
      <c r="I1033" s="386"/>
    </row>
    <row r="1034" ht="15">
      <c r="I1034" s="386"/>
    </row>
    <row r="1035" ht="15">
      <c r="I1035" s="386"/>
    </row>
    <row r="1036" ht="15">
      <c r="I1036" s="386"/>
    </row>
    <row r="1037" ht="15">
      <c r="I1037" s="386"/>
    </row>
    <row r="1038" ht="15">
      <c r="I1038" s="386"/>
    </row>
    <row r="1039" ht="15">
      <c r="I1039" s="386"/>
    </row>
    <row r="1040" ht="15">
      <c r="I1040" s="386"/>
    </row>
    <row r="1041" ht="15">
      <c r="I1041" s="386"/>
    </row>
    <row r="1042" ht="15">
      <c r="I1042" s="386"/>
    </row>
    <row r="1043" ht="15">
      <c r="I1043" s="386"/>
    </row>
    <row r="1044" ht="15">
      <c r="I1044" s="386"/>
    </row>
    <row r="1045" ht="15">
      <c r="I1045" s="386"/>
    </row>
    <row r="1046" ht="15">
      <c r="I1046" s="386"/>
    </row>
    <row r="1047" ht="15">
      <c r="I1047" s="386"/>
    </row>
    <row r="1048" ht="15">
      <c r="I1048" s="386"/>
    </row>
    <row r="1049" ht="15">
      <c r="I1049" s="386"/>
    </row>
    <row r="1050" ht="15">
      <c r="I1050" s="386"/>
    </row>
    <row r="1051" ht="15">
      <c r="I1051" s="386"/>
    </row>
    <row r="1052" ht="15">
      <c r="I1052" s="386"/>
    </row>
    <row r="1053" ht="15">
      <c r="I1053" s="386"/>
    </row>
    <row r="1054" ht="15">
      <c r="I1054" s="386"/>
    </row>
    <row r="1055" ht="15">
      <c r="I1055" s="386"/>
    </row>
    <row r="1056" ht="15">
      <c r="I1056" s="386"/>
    </row>
    <row r="1057" ht="15">
      <c r="I1057" s="386"/>
    </row>
    <row r="1058" ht="15">
      <c r="I1058" s="386"/>
    </row>
    <row r="1059" ht="15">
      <c r="I1059" s="386"/>
    </row>
    <row r="1060" ht="15">
      <c r="I1060" s="386"/>
    </row>
    <row r="1061" ht="15">
      <c r="I1061" s="386"/>
    </row>
    <row r="1062" ht="15">
      <c r="I1062" s="386"/>
    </row>
    <row r="1063" ht="15">
      <c r="I1063" s="386"/>
    </row>
    <row r="1064" ht="15">
      <c r="I1064" s="386"/>
    </row>
    <row r="1065" ht="15">
      <c r="I1065" s="386"/>
    </row>
    <row r="1066" ht="15">
      <c r="I1066" s="386"/>
    </row>
    <row r="1067" ht="15">
      <c r="I1067" s="386"/>
    </row>
    <row r="1068" ht="15">
      <c r="I1068" s="386"/>
    </row>
    <row r="1069" ht="15">
      <c r="I1069" s="386"/>
    </row>
    <row r="1070" ht="15">
      <c r="I1070" s="386"/>
    </row>
    <row r="1071" ht="15">
      <c r="I1071" s="386"/>
    </row>
    <row r="1072" ht="15">
      <c r="I1072" s="386"/>
    </row>
    <row r="1073" ht="15">
      <c r="I1073" s="386"/>
    </row>
    <row r="1074" ht="15">
      <c r="I1074" s="386"/>
    </row>
    <row r="1075" ht="15">
      <c r="I1075" s="386"/>
    </row>
    <row r="1076" ht="15">
      <c r="I1076" s="386"/>
    </row>
    <row r="1077" ht="15">
      <c r="I1077" s="386"/>
    </row>
    <row r="1078" ht="15">
      <c r="I1078" s="386"/>
    </row>
    <row r="1079" ht="15">
      <c r="I1079" s="386"/>
    </row>
    <row r="1080" ht="15">
      <c r="I1080" s="386"/>
    </row>
    <row r="1081" ht="15">
      <c r="I1081" s="386"/>
    </row>
    <row r="1082" ht="15">
      <c r="I1082" s="386"/>
    </row>
    <row r="1083" ht="15">
      <c r="I1083" s="386"/>
    </row>
    <row r="1084" ht="15">
      <c r="I1084" s="386"/>
    </row>
    <row r="1085" ht="15">
      <c r="I1085" s="386"/>
    </row>
    <row r="1086" ht="15">
      <c r="I1086" s="386"/>
    </row>
    <row r="1087" ht="15">
      <c r="I1087" s="386"/>
    </row>
    <row r="1088" ht="15">
      <c r="I1088" s="386"/>
    </row>
    <row r="1089" ht="15">
      <c r="I1089" s="386"/>
    </row>
    <row r="1090" ht="15">
      <c r="I1090" s="386"/>
    </row>
    <row r="1091" ht="15">
      <c r="I1091" s="386"/>
    </row>
    <row r="1092" ht="15">
      <c r="I1092" s="386"/>
    </row>
    <row r="1093" ht="15">
      <c r="I1093" s="386"/>
    </row>
    <row r="1094" ht="15">
      <c r="I1094" s="386"/>
    </row>
    <row r="1095" ht="15">
      <c r="I1095" s="386"/>
    </row>
    <row r="1096" ht="15">
      <c r="I1096" s="386"/>
    </row>
    <row r="1097" ht="15">
      <c r="I1097" s="386"/>
    </row>
    <row r="1098" ht="15">
      <c r="I1098" s="386"/>
    </row>
    <row r="1099" ht="15">
      <c r="I1099" s="386"/>
    </row>
    <row r="1100" ht="15">
      <c r="I1100" s="386"/>
    </row>
    <row r="1101" ht="15">
      <c r="I1101" s="386"/>
    </row>
    <row r="1102" ht="15">
      <c r="I1102" s="386"/>
    </row>
    <row r="1103" ht="15">
      <c r="I1103" s="386"/>
    </row>
    <row r="1104" ht="15">
      <c r="I1104" s="386"/>
    </row>
    <row r="1105" ht="15">
      <c r="I1105" s="386"/>
    </row>
    <row r="1106" ht="15">
      <c r="I1106" s="386"/>
    </row>
    <row r="1107" ht="15">
      <c r="I1107" s="386"/>
    </row>
    <row r="1108" ht="15">
      <c r="I1108" s="386"/>
    </row>
    <row r="1109" ht="15">
      <c r="I1109" s="386"/>
    </row>
    <row r="1110" ht="15">
      <c r="I1110" s="386"/>
    </row>
    <row r="1111" ht="15">
      <c r="I1111" s="386"/>
    </row>
    <row r="1112" ht="15">
      <c r="I1112" s="386"/>
    </row>
    <row r="1113" ht="15">
      <c r="I1113" s="386"/>
    </row>
    <row r="1114" ht="15">
      <c r="I1114" s="386"/>
    </row>
    <row r="1115" ht="15">
      <c r="I1115" s="386"/>
    </row>
    <row r="1116" ht="15">
      <c r="I1116" s="386"/>
    </row>
    <row r="1117" ht="15">
      <c r="I1117" s="386"/>
    </row>
    <row r="1118" ht="15">
      <c r="I1118" s="386"/>
    </row>
    <row r="1119" ht="15">
      <c r="I1119" s="386"/>
    </row>
    <row r="1120" ht="15">
      <c r="I1120" s="386"/>
    </row>
    <row r="1121" ht="15">
      <c r="I1121" s="386"/>
    </row>
    <row r="1122" ht="15">
      <c r="I1122" s="386"/>
    </row>
    <row r="1123" ht="15">
      <c r="I1123" s="386"/>
    </row>
    <row r="1124" ht="15">
      <c r="I1124" s="386"/>
    </row>
    <row r="1125" ht="15">
      <c r="I1125" s="386"/>
    </row>
    <row r="1126" ht="15">
      <c r="I1126" s="386"/>
    </row>
    <row r="1127" ht="15">
      <c r="I1127" s="386"/>
    </row>
    <row r="1128" ht="15">
      <c r="I1128" s="386"/>
    </row>
    <row r="1129" ht="15">
      <c r="I1129" s="386"/>
    </row>
    <row r="1130" ht="15">
      <c r="I1130" s="386"/>
    </row>
    <row r="1131" ht="15">
      <c r="I1131" s="386"/>
    </row>
    <row r="1132" ht="15">
      <c r="I1132" s="386"/>
    </row>
    <row r="1133" ht="15">
      <c r="I1133" s="386"/>
    </row>
    <row r="1134" ht="15">
      <c r="I1134" s="386"/>
    </row>
    <row r="1135" ht="15">
      <c r="I1135" s="386"/>
    </row>
    <row r="1136" ht="15">
      <c r="I1136" s="386"/>
    </row>
    <row r="1137" ht="15">
      <c r="I1137" s="386"/>
    </row>
    <row r="1138" ht="15">
      <c r="I1138" s="386"/>
    </row>
    <row r="1139" ht="15">
      <c r="I1139" s="386"/>
    </row>
    <row r="1140" ht="15">
      <c r="I1140" s="386"/>
    </row>
    <row r="1141" ht="15">
      <c r="I1141" s="386"/>
    </row>
    <row r="1142" ht="15">
      <c r="I1142" s="386"/>
    </row>
    <row r="1143" ht="15">
      <c r="I1143" s="386"/>
    </row>
    <row r="1144" ht="15">
      <c r="I1144" s="386"/>
    </row>
    <row r="1145" ht="15">
      <c r="I1145" s="386"/>
    </row>
    <row r="1146" ht="15">
      <c r="I1146" s="386"/>
    </row>
    <row r="1147" ht="15">
      <c r="I1147" s="386"/>
    </row>
    <row r="1148" ht="15">
      <c r="I1148" s="386"/>
    </row>
    <row r="1149" ht="15">
      <c r="I1149" s="386"/>
    </row>
    <row r="1150" ht="15">
      <c r="I1150" s="386"/>
    </row>
    <row r="1151" ht="15">
      <c r="I1151" s="386"/>
    </row>
    <row r="1152" ht="15">
      <c r="I1152" s="386"/>
    </row>
    <row r="1153" ht="15">
      <c r="I1153" s="386"/>
    </row>
    <row r="1154" ht="15">
      <c r="I1154" s="386"/>
    </row>
    <row r="1155" ht="15">
      <c r="I1155" s="386"/>
    </row>
    <row r="1156" ht="15">
      <c r="I1156" s="386"/>
    </row>
    <row r="1157" ht="15">
      <c r="I1157" s="386"/>
    </row>
    <row r="1158" ht="15">
      <c r="I1158" s="386"/>
    </row>
    <row r="1159" ht="15">
      <c r="I1159" s="386"/>
    </row>
    <row r="1160" ht="15">
      <c r="I1160" s="386"/>
    </row>
    <row r="1161" ht="15">
      <c r="I1161" s="386"/>
    </row>
    <row r="1162" ht="15">
      <c r="I1162" s="386"/>
    </row>
    <row r="1163" ht="15">
      <c r="I1163" s="386"/>
    </row>
    <row r="1164" ht="15">
      <c r="I1164" s="386"/>
    </row>
    <row r="1165" ht="15">
      <c r="I1165" s="386"/>
    </row>
    <row r="1166" ht="15">
      <c r="I1166" s="386"/>
    </row>
    <row r="1167" ht="15">
      <c r="I1167" s="386"/>
    </row>
    <row r="1168" ht="15">
      <c r="I1168" s="386"/>
    </row>
    <row r="1169" ht="15">
      <c r="I1169" s="386"/>
    </row>
    <row r="1170" ht="15">
      <c r="I1170" s="386"/>
    </row>
    <row r="1171" ht="15">
      <c r="I1171" s="386"/>
    </row>
    <row r="1172" ht="15">
      <c r="I1172" s="386"/>
    </row>
    <row r="1173" ht="15">
      <c r="I1173" s="386"/>
    </row>
    <row r="1174" ht="15">
      <c r="I1174" s="386"/>
    </row>
    <row r="1175" ht="15">
      <c r="I1175" s="386"/>
    </row>
    <row r="1176" ht="15">
      <c r="I1176" s="386"/>
    </row>
    <row r="1177" ht="15">
      <c r="I1177" s="386"/>
    </row>
    <row r="1178" ht="15">
      <c r="I1178" s="386"/>
    </row>
    <row r="1179" ht="15">
      <c r="I1179" s="386"/>
    </row>
    <row r="1180" ht="15">
      <c r="I1180" s="386"/>
    </row>
    <row r="1181" ht="15">
      <c r="I1181" s="386"/>
    </row>
    <row r="1182" ht="15">
      <c r="I1182" s="386"/>
    </row>
    <row r="1183" ht="15">
      <c r="I1183" s="386"/>
    </row>
    <row r="1184" ht="15">
      <c r="I1184" s="386"/>
    </row>
    <row r="1185" ht="15">
      <c r="I1185" s="386"/>
    </row>
    <row r="1186" ht="15">
      <c r="I1186" s="386"/>
    </row>
    <row r="1187" ht="15">
      <c r="I1187" s="386"/>
    </row>
    <row r="1188" ht="15">
      <c r="I1188" s="386"/>
    </row>
    <row r="1189" ht="15">
      <c r="I1189" s="386"/>
    </row>
    <row r="1190" ht="15">
      <c r="I1190" s="386"/>
    </row>
    <row r="1191" ht="15">
      <c r="I1191" s="386"/>
    </row>
    <row r="1192" ht="15">
      <c r="I1192" s="386"/>
    </row>
    <row r="1193" ht="15">
      <c r="I1193" s="386"/>
    </row>
    <row r="1194" ht="15">
      <c r="I1194" s="386"/>
    </row>
    <row r="1195" ht="15">
      <c r="I1195" s="386"/>
    </row>
    <row r="1196" ht="15">
      <c r="I1196" s="386"/>
    </row>
    <row r="1197" ht="15">
      <c r="I1197" s="386"/>
    </row>
    <row r="1198" ht="15">
      <c r="I1198" s="386"/>
    </row>
    <row r="1199" ht="15">
      <c r="I1199" s="386"/>
    </row>
    <row r="1200" ht="15">
      <c r="I1200" s="386"/>
    </row>
    <row r="1201" ht="15">
      <c r="I1201" s="386"/>
    </row>
    <row r="1202" ht="15">
      <c r="I1202" s="386"/>
    </row>
    <row r="1203" ht="15">
      <c r="I1203" s="386"/>
    </row>
    <row r="1204" ht="15">
      <c r="I1204" s="386"/>
    </row>
    <row r="1205" ht="15">
      <c r="I1205" s="386"/>
    </row>
    <row r="1206" ht="15">
      <c r="I1206" s="386"/>
    </row>
    <row r="1207" ht="15">
      <c r="I1207" s="386"/>
    </row>
    <row r="1208" ht="15">
      <c r="I1208" s="386"/>
    </row>
    <row r="1209" ht="15">
      <c r="I1209" s="386"/>
    </row>
    <row r="1210" ht="15">
      <c r="I1210" s="386"/>
    </row>
    <row r="1211" ht="15">
      <c r="I1211" s="386"/>
    </row>
    <row r="1212" ht="15">
      <c r="I1212" s="386"/>
    </row>
    <row r="1213" ht="15">
      <c r="I1213" s="386"/>
    </row>
    <row r="1214" ht="15">
      <c r="I1214" s="386"/>
    </row>
    <row r="1215" ht="15">
      <c r="I1215" s="386"/>
    </row>
    <row r="1216" ht="15">
      <c r="I1216" s="386"/>
    </row>
    <row r="1217" ht="15">
      <c r="I1217" s="386"/>
    </row>
    <row r="1218" ht="15">
      <c r="I1218" s="386"/>
    </row>
    <row r="1219" ht="15">
      <c r="I1219" s="386"/>
    </row>
    <row r="1220" ht="15">
      <c r="I1220" s="386"/>
    </row>
    <row r="1221" ht="15">
      <c r="I1221" s="386"/>
    </row>
    <row r="1222" ht="15">
      <c r="I1222" s="386"/>
    </row>
    <row r="1223" ht="15">
      <c r="I1223" s="386"/>
    </row>
    <row r="1224" ht="15">
      <c r="I1224" s="386"/>
    </row>
    <row r="1225" ht="15">
      <c r="I1225" s="386"/>
    </row>
    <row r="1226" ht="15">
      <c r="I1226" s="386"/>
    </row>
    <row r="1227" ht="15">
      <c r="I1227" s="386"/>
    </row>
    <row r="1228" ht="15">
      <c r="I1228" s="386"/>
    </row>
    <row r="1229" ht="15">
      <c r="I1229" s="386"/>
    </row>
    <row r="1230" ht="15">
      <c r="I1230" s="386"/>
    </row>
    <row r="1231" ht="15">
      <c r="I1231" s="386"/>
    </row>
    <row r="1232" ht="15">
      <c r="I1232" s="386"/>
    </row>
    <row r="1233" ht="15">
      <c r="I1233" s="386"/>
    </row>
    <row r="1234" ht="15">
      <c r="I1234" s="386"/>
    </row>
    <row r="1235" ht="15">
      <c r="I1235" s="386"/>
    </row>
    <row r="1236" ht="15">
      <c r="I1236" s="386"/>
    </row>
    <row r="1237" ht="15">
      <c r="I1237" s="386"/>
    </row>
    <row r="1238" ht="15">
      <c r="I1238" s="386"/>
    </row>
    <row r="1239" ht="15">
      <c r="I1239" s="386"/>
    </row>
    <row r="1240" ht="15">
      <c r="I1240" s="386"/>
    </row>
    <row r="1241" ht="15">
      <c r="I1241" s="386"/>
    </row>
    <row r="1242" ht="15">
      <c r="I1242" s="386"/>
    </row>
    <row r="1243" ht="15">
      <c r="I1243" s="386"/>
    </row>
    <row r="1244" ht="15">
      <c r="I1244" s="386"/>
    </row>
    <row r="1245" ht="15">
      <c r="I1245" s="386"/>
    </row>
    <row r="1246" ht="15">
      <c r="I1246" s="386"/>
    </row>
    <row r="1247" ht="15">
      <c r="I1247" s="386"/>
    </row>
    <row r="1248" ht="15">
      <c r="I1248" s="386"/>
    </row>
    <row r="1249" ht="15">
      <c r="I1249" s="386"/>
    </row>
    <row r="1250" ht="15">
      <c r="I1250" s="386"/>
    </row>
    <row r="1251" ht="15">
      <c r="I1251" s="386"/>
    </row>
    <row r="1252" ht="15">
      <c r="I1252" s="386"/>
    </row>
    <row r="1253" ht="15">
      <c r="I1253" s="386"/>
    </row>
    <row r="1254" ht="15">
      <c r="I1254" s="386"/>
    </row>
    <row r="1255" ht="15">
      <c r="I1255" s="386"/>
    </row>
    <row r="1256" ht="15">
      <c r="I1256" s="386"/>
    </row>
    <row r="1257" ht="15">
      <c r="I1257" s="386"/>
    </row>
    <row r="1258" ht="15">
      <c r="I1258" s="386"/>
    </row>
    <row r="1259" ht="15">
      <c r="I1259" s="386"/>
    </row>
    <row r="1260" ht="15">
      <c r="I1260" s="386"/>
    </row>
    <row r="1261" ht="15">
      <c r="I1261" s="386"/>
    </row>
    <row r="1262" ht="15">
      <c r="I1262" s="386"/>
    </row>
    <row r="1263" ht="15">
      <c r="I1263" s="386"/>
    </row>
    <row r="1264" ht="15">
      <c r="I1264" s="386"/>
    </row>
    <row r="1265" ht="15">
      <c r="I1265" s="386"/>
    </row>
    <row r="1266" ht="15">
      <c r="I1266" s="386"/>
    </row>
    <row r="1267" ht="15">
      <c r="I1267" s="386"/>
    </row>
    <row r="1268" ht="15">
      <c r="I1268" s="386"/>
    </row>
    <row r="1269" ht="15">
      <c r="I1269" s="386"/>
    </row>
    <row r="1270" ht="15">
      <c r="I1270" s="386"/>
    </row>
    <row r="1271" ht="15">
      <c r="I1271" s="386"/>
    </row>
    <row r="1272" ht="15">
      <c r="I1272" s="386"/>
    </row>
    <row r="1273" ht="15">
      <c r="I1273" s="386"/>
    </row>
    <row r="1274" ht="15">
      <c r="I1274" s="386"/>
    </row>
    <row r="1275" ht="15">
      <c r="I1275" s="386"/>
    </row>
    <row r="1276" ht="15">
      <c r="I1276" s="386"/>
    </row>
    <row r="1277" ht="15">
      <c r="I1277" s="386"/>
    </row>
    <row r="1278" ht="15">
      <c r="I1278" s="386"/>
    </row>
    <row r="1279" ht="15">
      <c r="I1279" s="386"/>
    </row>
    <row r="1280" ht="15">
      <c r="I1280" s="386"/>
    </row>
    <row r="1281" ht="15">
      <c r="I1281" s="386"/>
    </row>
    <row r="1282" ht="15">
      <c r="I1282" s="386"/>
    </row>
    <row r="1283" ht="15">
      <c r="I1283" s="386"/>
    </row>
    <row r="1284" ht="15">
      <c r="I1284" s="386"/>
    </row>
    <row r="1285" ht="15">
      <c r="I1285" s="386"/>
    </row>
    <row r="1286" ht="15">
      <c r="I1286" s="386"/>
    </row>
    <row r="1287" ht="15">
      <c r="I1287" s="386"/>
    </row>
    <row r="1288" ht="15">
      <c r="I1288" s="386"/>
    </row>
    <row r="1289" ht="15">
      <c r="I1289" s="386"/>
    </row>
    <row r="1290" ht="15">
      <c r="I1290" s="386"/>
    </row>
    <row r="1291" ht="15">
      <c r="I1291" s="386"/>
    </row>
    <row r="1292" ht="15">
      <c r="I1292" s="386"/>
    </row>
    <row r="1293" ht="15">
      <c r="I1293" s="386"/>
    </row>
    <row r="1294" ht="15">
      <c r="I1294" s="386"/>
    </row>
    <row r="1295" ht="15">
      <c r="I1295" s="386"/>
    </row>
    <row r="1296" ht="15">
      <c r="I1296" s="386"/>
    </row>
    <row r="1297" ht="15">
      <c r="I1297" s="386"/>
    </row>
    <row r="1298" ht="15">
      <c r="I1298" s="386"/>
    </row>
    <row r="1299" ht="15">
      <c r="I1299" s="386"/>
    </row>
    <row r="1300" ht="15">
      <c r="I1300" s="386"/>
    </row>
    <row r="1301" ht="15">
      <c r="I1301" s="386"/>
    </row>
    <row r="1302" ht="15">
      <c r="I1302" s="386"/>
    </row>
    <row r="1303" ht="15">
      <c r="I1303" s="386"/>
    </row>
    <row r="1304" ht="15">
      <c r="I1304" s="386"/>
    </row>
    <row r="1305" ht="15">
      <c r="I1305" s="386"/>
    </row>
    <row r="1306" ht="15">
      <c r="I1306" s="386"/>
    </row>
    <row r="1307" ht="15">
      <c r="I1307" s="386"/>
    </row>
    <row r="1308" ht="15">
      <c r="I1308" s="386"/>
    </row>
    <row r="1309" ht="15">
      <c r="I1309" s="386"/>
    </row>
    <row r="1310" ht="15">
      <c r="I1310" s="386"/>
    </row>
    <row r="1311" ht="15">
      <c r="I1311" s="386"/>
    </row>
    <row r="1312" ht="15">
      <c r="I1312" s="386"/>
    </row>
    <row r="1313" ht="15">
      <c r="I1313" s="386"/>
    </row>
    <row r="1314" ht="15">
      <c r="I1314" s="386"/>
    </row>
    <row r="1315" ht="15">
      <c r="I1315" s="386"/>
    </row>
    <row r="1316" ht="15">
      <c r="I1316" s="386"/>
    </row>
    <row r="1317" ht="15">
      <c r="I1317" s="386"/>
    </row>
    <row r="1318" ht="15">
      <c r="I1318" s="386"/>
    </row>
    <row r="1319" ht="15">
      <c r="I1319" s="386"/>
    </row>
    <row r="1320" ht="15">
      <c r="I1320" s="386"/>
    </row>
    <row r="1321" ht="15">
      <c r="I1321" s="386"/>
    </row>
    <row r="1322" ht="15">
      <c r="I1322" s="386"/>
    </row>
    <row r="1323" ht="15">
      <c r="I1323" s="386"/>
    </row>
    <row r="1324" ht="15">
      <c r="I1324" s="386"/>
    </row>
    <row r="1325" ht="15">
      <c r="I1325" s="386"/>
    </row>
    <row r="1326" ht="15">
      <c r="I1326" s="386"/>
    </row>
    <row r="1327" ht="15">
      <c r="I1327" s="386"/>
    </row>
    <row r="1328" ht="15">
      <c r="I1328" s="386"/>
    </row>
    <row r="1329" ht="15">
      <c r="I1329" s="386"/>
    </row>
    <row r="1330" ht="15">
      <c r="I1330" s="386"/>
    </row>
    <row r="1331" ht="15">
      <c r="I1331" s="386"/>
    </row>
    <row r="1332" ht="15">
      <c r="I1332" s="386"/>
    </row>
    <row r="1333" ht="15">
      <c r="I1333" s="386"/>
    </row>
    <row r="1334" ht="15">
      <c r="I1334" s="386"/>
    </row>
    <row r="1335" ht="15">
      <c r="I1335" s="386"/>
    </row>
    <row r="1336" ht="15">
      <c r="I1336" s="386"/>
    </row>
    <row r="1337" ht="15">
      <c r="I1337" s="386"/>
    </row>
    <row r="1338" ht="15">
      <c r="I1338" s="386"/>
    </row>
    <row r="1339" ht="15">
      <c r="I1339" s="386"/>
    </row>
    <row r="1340" ht="15">
      <c r="I1340" s="386"/>
    </row>
    <row r="1341" ht="15">
      <c r="I1341" s="386"/>
    </row>
    <row r="1342" ht="15">
      <c r="I1342" s="386"/>
    </row>
    <row r="1343" ht="15">
      <c r="I1343" s="386"/>
    </row>
    <row r="1344" ht="15">
      <c r="I1344" s="386"/>
    </row>
    <row r="1345" ht="15">
      <c r="I1345" s="386"/>
    </row>
    <row r="1346" ht="15">
      <c r="I1346" s="386"/>
    </row>
    <row r="1347" ht="15">
      <c r="I1347" s="386"/>
    </row>
    <row r="1348" ht="15">
      <c r="I1348" s="386"/>
    </row>
    <row r="1349" ht="15">
      <c r="I1349" s="386"/>
    </row>
    <row r="1350" ht="15">
      <c r="I1350" s="386"/>
    </row>
    <row r="1351" ht="15">
      <c r="I1351" s="386"/>
    </row>
    <row r="1352" ht="15">
      <c r="I1352" s="386"/>
    </row>
    <row r="1353" ht="15">
      <c r="I1353" s="386"/>
    </row>
    <row r="1354" ht="15">
      <c r="I1354" s="386"/>
    </row>
    <row r="1355" ht="15">
      <c r="I1355" s="386"/>
    </row>
    <row r="1356" ht="15">
      <c r="I1356" s="386"/>
    </row>
    <row r="1357" ht="15">
      <c r="I1357" s="386"/>
    </row>
    <row r="1358" ht="15">
      <c r="I1358" s="386"/>
    </row>
    <row r="1359" ht="15">
      <c r="I1359" s="386"/>
    </row>
    <row r="1360" ht="15">
      <c r="I1360" s="386"/>
    </row>
    <row r="1361" ht="15">
      <c r="I1361" s="386"/>
    </row>
    <row r="1362" ht="15">
      <c r="I1362" s="386"/>
    </row>
    <row r="1363" ht="15">
      <c r="I1363" s="386"/>
    </row>
    <row r="1364" ht="15">
      <c r="I1364" s="386"/>
    </row>
    <row r="1365" ht="15">
      <c r="I1365" s="386"/>
    </row>
    <row r="1366" ht="15">
      <c r="I1366" s="386"/>
    </row>
    <row r="1367" ht="15">
      <c r="I1367" s="386"/>
    </row>
    <row r="1368" ht="15">
      <c r="I1368" s="386"/>
    </row>
    <row r="1369" ht="15">
      <c r="I1369" s="386"/>
    </row>
    <row r="1370" ht="15">
      <c r="I1370" s="386"/>
    </row>
    <row r="1371" ht="15">
      <c r="I1371" s="386"/>
    </row>
    <row r="1372" ht="15">
      <c r="I1372" s="386"/>
    </row>
    <row r="1373" ht="15">
      <c r="I1373" s="386"/>
    </row>
    <row r="1374" ht="15">
      <c r="I1374" s="386"/>
    </row>
    <row r="1375" ht="15">
      <c r="I1375" s="386"/>
    </row>
    <row r="1376" ht="15">
      <c r="I1376" s="386"/>
    </row>
    <row r="1377" ht="15">
      <c r="I1377" s="386"/>
    </row>
    <row r="1378" ht="15">
      <c r="I1378" s="386"/>
    </row>
    <row r="1379" ht="15">
      <c r="I1379" s="386"/>
    </row>
    <row r="1380" ht="15">
      <c r="I1380" s="386"/>
    </row>
    <row r="1381" ht="15">
      <c r="I1381" s="386"/>
    </row>
    <row r="1382" ht="15">
      <c r="I1382" s="386"/>
    </row>
    <row r="1383" ht="15">
      <c r="I1383" s="386"/>
    </row>
    <row r="1384" ht="15">
      <c r="I1384" s="386"/>
    </row>
    <row r="1385" ht="15">
      <c r="I1385" s="386"/>
    </row>
    <row r="1386" ht="15">
      <c r="I1386" s="386"/>
    </row>
    <row r="1387" ht="15">
      <c r="I1387" s="386"/>
    </row>
    <row r="1388" ht="15">
      <c r="I1388" s="386"/>
    </row>
    <row r="1389" ht="15">
      <c r="I1389" s="386"/>
    </row>
    <row r="1390" ht="15">
      <c r="I1390" s="386"/>
    </row>
    <row r="1391" ht="15">
      <c r="I1391" s="386"/>
    </row>
    <row r="1392" ht="15">
      <c r="I1392" s="386"/>
    </row>
    <row r="1393" ht="15">
      <c r="I1393" s="386"/>
    </row>
    <row r="1394" ht="15">
      <c r="I1394" s="386"/>
    </row>
    <row r="1395" ht="15">
      <c r="I1395" s="386"/>
    </row>
    <row r="1396" ht="15">
      <c r="I1396" s="386"/>
    </row>
    <row r="1397" ht="15">
      <c r="I1397" s="386"/>
    </row>
    <row r="1398" ht="15">
      <c r="I1398" s="386"/>
    </row>
    <row r="1399" ht="15">
      <c r="I1399" s="386"/>
    </row>
    <row r="1400" ht="15">
      <c r="I1400" s="386"/>
    </row>
    <row r="1401" ht="15">
      <c r="I1401" s="386"/>
    </row>
    <row r="1402" ht="15">
      <c r="I1402" s="386"/>
    </row>
    <row r="1403" ht="15">
      <c r="I1403" s="386"/>
    </row>
    <row r="1404" ht="15">
      <c r="I1404" s="386"/>
    </row>
    <row r="1405" ht="15">
      <c r="I1405" s="386"/>
    </row>
    <row r="1406" ht="15">
      <c r="I1406" s="386"/>
    </row>
    <row r="1407" ht="15">
      <c r="I1407" s="386"/>
    </row>
    <row r="1408" ht="15">
      <c r="I1408" s="386"/>
    </row>
    <row r="1409" ht="15">
      <c r="I1409" s="386"/>
    </row>
    <row r="1410" ht="15">
      <c r="I1410" s="386"/>
    </row>
    <row r="1411" ht="15">
      <c r="I1411" s="386"/>
    </row>
    <row r="1412" ht="15">
      <c r="I1412" s="386"/>
    </row>
    <row r="1413" ht="15">
      <c r="I1413" s="386"/>
    </row>
    <row r="1414" ht="15">
      <c r="I1414" s="386"/>
    </row>
    <row r="1415" ht="15">
      <c r="I1415" s="386"/>
    </row>
    <row r="1416" ht="15">
      <c r="I1416" s="386"/>
    </row>
    <row r="1417" ht="15">
      <c r="I1417" s="386"/>
    </row>
    <row r="1418" ht="15">
      <c r="I1418" s="386"/>
    </row>
    <row r="1419" ht="15">
      <c r="I1419" s="386"/>
    </row>
    <row r="1420" ht="15">
      <c r="I1420" s="386"/>
    </row>
    <row r="1421" ht="15">
      <c r="I1421" s="386"/>
    </row>
    <row r="1422" ht="15">
      <c r="I1422" s="386"/>
    </row>
    <row r="1423" ht="15">
      <c r="I1423" s="386"/>
    </row>
    <row r="1424" ht="15">
      <c r="I1424" s="386"/>
    </row>
    <row r="1425" ht="15">
      <c r="I1425" s="386"/>
    </row>
    <row r="1426" ht="15">
      <c r="I1426" s="386"/>
    </row>
    <row r="1427" ht="15">
      <c r="I1427" s="386"/>
    </row>
    <row r="1428" ht="15">
      <c r="I1428" s="386"/>
    </row>
    <row r="1429" ht="15">
      <c r="I1429" s="386"/>
    </row>
    <row r="1430" ht="15">
      <c r="I1430" s="386"/>
    </row>
    <row r="1431" ht="15">
      <c r="I1431" s="386"/>
    </row>
    <row r="1432" ht="15">
      <c r="I1432" s="386"/>
    </row>
    <row r="1433" ht="15">
      <c r="I1433" s="386"/>
    </row>
    <row r="1434" ht="15">
      <c r="I1434" s="386"/>
    </row>
    <row r="1435" ht="15">
      <c r="I1435" s="386"/>
    </row>
    <row r="1436" ht="15">
      <c r="I1436" s="386"/>
    </row>
    <row r="1437" ht="15">
      <c r="I1437" s="386"/>
    </row>
    <row r="1438" ht="15">
      <c r="I1438" s="386"/>
    </row>
    <row r="1439" ht="15">
      <c r="I1439" s="386"/>
    </row>
    <row r="1440" ht="15">
      <c r="I1440" s="386"/>
    </row>
    <row r="1441" ht="15">
      <c r="I1441" s="386"/>
    </row>
    <row r="1442" ht="15">
      <c r="I1442" s="386"/>
    </row>
    <row r="1443" ht="15">
      <c r="I1443" s="386"/>
    </row>
    <row r="1444" ht="15">
      <c r="I1444" s="386"/>
    </row>
    <row r="1445" ht="15">
      <c r="I1445" s="386"/>
    </row>
    <row r="1446" ht="15">
      <c r="I1446" s="386"/>
    </row>
    <row r="1447" ht="15">
      <c r="I1447" s="386"/>
    </row>
    <row r="1448" ht="15">
      <c r="I1448" s="386"/>
    </row>
    <row r="1449" ht="15">
      <c r="I1449" s="386"/>
    </row>
    <row r="1450" ht="15">
      <c r="I1450" s="386"/>
    </row>
    <row r="1451" ht="15">
      <c r="I1451" s="386"/>
    </row>
    <row r="1452" ht="15">
      <c r="I1452" s="386"/>
    </row>
    <row r="1453" ht="15">
      <c r="I1453" s="386"/>
    </row>
    <row r="1454" ht="15">
      <c r="I1454" s="386"/>
    </row>
    <row r="1455" ht="15">
      <c r="I1455" s="386"/>
    </row>
    <row r="1456" ht="15">
      <c r="I1456" s="386"/>
    </row>
    <row r="1457" ht="15">
      <c r="I1457" s="386"/>
    </row>
    <row r="1458" ht="15">
      <c r="I1458" s="386"/>
    </row>
    <row r="1459" ht="15">
      <c r="I1459" s="386"/>
    </row>
    <row r="1460" ht="15">
      <c r="I1460" s="386"/>
    </row>
    <row r="1461" ht="15">
      <c r="I1461" s="386"/>
    </row>
    <row r="1462" ht="15">
      <c r="I1462" s="386"/>
    </row>
    <row r="1463" ht="15">
      <c r="I1463" s="386"/>
    </row>
    <row r="1464" ht="15">
      <c r="I1464" s="386"/>
    </row>
    <row r="1465" ht="15">
      <c r="I1465" s="386"/>
    </row>
    <row r="1466" ht="15">
      <c r="I1466" s="386"/>
    </row>
    <row r="1467" ht="15">
      <c r="I1467" s="386"/>
    </row>
    <row r="1468" ht="15">
      <c r="I1468" s="386"/>
    </row>
    <row r="1469" ht="15">
      <c r="I1469" s="386"/>
    </row>
    <row r="1470" ht="15">
      <c r="I1470" s="386"/>
    </row>
    <row r="1471" ht="15">
      <c r="I1471" s="386"/>
    </row>
    <row r="1472" ht="15">
      <c r="I1472" s="386"/>
    </row>
    <row r="1473" ht="15">
      <c r="I1473" s="386"/>
    </row>
    <row r="1474" ht="15">
      <c r="I1474" s="386"/>
    </row>
    <row r="1475" ht="15">
      <c r="I1475" s="386"/>
    </row>
    <row r="1476" ht="15">
      <c r="I1476" s="386"/>
    </row>
    <row r="1477" ht="15">
      <c r="I1477" s="386"/>
    </row>
    <row r="1478" ht="15">
      <c r="I1478" s="386"/>
    </row>
    <row r="1479" ht="15">
      <c r="I1479" s="386"/>
    </row>
    <row r="1480" ht="15">
      <c r="I1480" s="386"/>
    </row>
    <row r="1481" ht="15">
      <c r="I1481" s="386"/>
    </row>
    <row r="1482" ht="15">
      <c r="I1482" s="386"/>
    </row>
    <row r="1483" ht="15">
      <c r="I1483" s="386"/>
    </row>
    <row r="1484" ht="15">
      <c r="I1484" s="386"/>
    </row>
    <row r="1485" ht="15">
      <c r="I1485" s="386"/>
    </row>
    <row r="1486" ht="15">
      <c r="I1486" s="386"/>
    </row>
    <row r="1487" ht="15">
      <c r="I1487" s="386"/>
    </row>
    <row r="1488" ht="15">
      <c r="I1488" s="386"/>
    </row>
    <row r="1489" ht="15">
      <c r="I1489" s="386"/>
    </row>
    <row r="1490" ht="15">
      <c r="I1490" s="386"/>
    </row>
    <row r="1491" ht="15">
      <c r="I1491" s="386"/>
    </row>
    <row r="1492" ht="15">
      <c r="I1492" s="386"/>
    </row>
    <row r="1493" ht="15">
      <c r="I1493" s="386"/>
    </row>
    <row r="1494" ht="15">
      <c r="I1494" s="386"/>
    </row>
    <row r="1495" ht="15">
      <c r="I1495" s="386"/>
    </row>
    <row r="1496" ht="15">
      <c r="I1496" s="386"/>
    </row>
    <row r="1497" ht="15">
      <c r="I1497" s="386"/>
    </row>
    <row r="1498" ht="15">
      <c r="I1498" s="386"/>
    </row>
    <row r="1499" ht="15">
      <c r="I1499" s="386"/>
    </row>
    <row r="1500" ht="15">
      <c r="I1500" s="386"/>
    </row>
    <row r="1501" ht="15">
      <c r="I1501" s="386"/>
    </row>
    <row r="1502" ht="15">
      <c r="I1502" s="386"/>
    </row>
    <row r="1503" ht="15">
      <c r="I1503" s="386"/>
    </row>
    <row r="1504" ht="15">
      <c r="I1504" s="386"/>
    </row>
    <row r="1505" ht="15">
      <c r="I1505" s="386"/>
    </row>
    <row r="1506" ht="15">
      <c r="I1506" s="386"/>
    </row>
    <row r="1507" ht="15">
      <c r="I1507" s="386"/>
    </row>
    <row r="1508" ht="15">
      <c r="I1508" s="386"/>
    </row>
    <row r="1509" ht="15">
      <c r="I1509" s="386"/>
    </row>
    <row r="1510" ht="15">
      <c r="I1510" s="386"/>
    </row>
    <row r="1511" ht="15">
      <c r="I1511" s="386"/>
    </row>
    <row r="1512" ht="15">
      <c r="I1512" s="386"/>
    </row>
    <row r="1513" ht="15">
      <c r="I1513" s="386"/>
    </row>
    <row r="1514" ht="15">
      <c r="I1514" s="386"/>
    </row>
    <row r="1515" ht="15">
      <c r="I1515" s="386"/>
    </row>
    <row r="1516" ht="15">
      <c r="I1516" s="386"/>
    </row>
    <row r="1517" ht="15">
      <c r="I1517" s="386"/>
    </row>
    <row r="1518" ht="15">
      <c r="I1518" s="386"/>
    </row>
    <row r="1519" ht="15">
      <c r="I1519" s="386"/>
    </row>
    <row r="1520" ht="15">
      <c r="I1520" s="386"/>
    </row>
    <row r="1521" ht="15">
      <c r="I1521" s="386"/>
    </row>
    <row r="1522" ht="15">
      <c r="I1522" s="386"/>
    </row>
    <row r="1523" ht="15">
      <c r="I1523" s="386"/>
    </row>
    <row r="1524" ht="15">
      <c r="I1524" s="386"/>
    </row>
    <row r="1525" ht="15">
      <c r="I1525" s="386"/>
    </row>
    <row r="1526" ht="15">
      <c r="I1526" s="386"/>
    </row>
    <row r="1527" ht="15">
      <c r="I1527" s="386"/>
    </row>
    <row r="1528" ht="15">
      <c r="I1528" s="386"/>
    </row>
    <row r="1529" ht="15">
      <c r="I1529" s="386"/>
    </row>
    <row r="1530" ht="15">
      <c r="I1530" s="386"/>
    </row>
    <row r="1531" ht="15">
      <c r="I1531" s="386"/>
    </row>
    <row r="1532" ht="15">
      <c r="I1532" s="386"/>
    </row>
    <row r="1533" ht="15">
      <c r="I1533" s="386"/>
    </row>
    <row r="1534" ht="15">
      <c r="I1534" s="386"/>
    </row>
    <row r="1535" ht="15">
      <c r="I1535" s="386"/>
    </row>
    <row r="1536" ht="15">
      <c r="I1536" s="386"/>
    </row>
    <row r="1537" ht="15">
      <c r="I1537" s="386"/>
    </row>
    <row r="1538" ht="15">
      <c r="I1538" s="386"/>
    </row>
    <row r="1539" ht="15">
      <c r="I1539" s="386"/>
    </row>
    <row r="1540" ht="15">
      <c r="I1540" s="386"/>
    </row>
    <row r="1541" ht="15">
      <c r="I1541" s="386"/>
    </row>
    <row r="1542" ht="15">
      <c r="I1542" s="386"/>
    </row>
    <row r="1543" ht="15">
      <c r="I1543" s="386"/>
    </row>
    <row r="1544" ht="15">
      <c r="I1544" s="386"/>
    </row>
    <row r="1545" ht="15">
      <c r="I1545" s="386"/>
    </row>
    <row r="1546" ht="15">
      <c r="I1546" s="386"/>
    </row>
    <row r="1547" ht="15">
      <c r="I1547" s="386"/>
    </row>
    <row r="1548" ht="15">
      <c r="I1548" s="386"/>
    </row>
    <row r="1549" ht="15">
      <c r="I1549" s="386"/>
    </row>
    <row r="1550" ht="15">
      <c r="I1550" s="386"/>
    </row>
    <row r="1551" ht="15">
      <c r="I1551" s="386"/>
    </row>
    <row r="1552" ht="15">
      <c r="I1552" s="386"/>
    </row>
    <row r="1553" ht="15">
      <c r="I1553" s="386"/>
    </row>
    <row r="1554" ht="15">
      <c r="I1554" s="386"/>
    </row>
    <row r="1555" ht="15">
      <c r="I1555" s="386"/>
    </row>
    <row r="1556" ht="15">
      <c r="I1556" s="386"/>
    </row>
    <row r="1557" ht="15">
      <c r="I1557" s="386"/>
    </row>
    <row r="1558" ht="15">
      <c r="I1558" s="386"/>
    </row>
    <row r="1559" ht="15">
      <c r="I1559" s="386"/>
    </row>
    <row r="1560" ht="15">
      <c r="I1560" s="386"/>
    </row>
    <row r="1561" ht="15">
      <c r="I1561" s="386"/>
    </row>
    <row r="1562" ht="15">
      <c r="I1562" s="386"/>
    </row>
    <row r="1563" ht="15">
      <c r="I1563" s="386"/>
    </row>
    <row r="1564" ht="15">
      <c r="I1564" s="386"/>
    </row>
    <row r="1565" ht="15">
      <c r="I1565" s="386"/>
    </row>
    <row r="1566" ht="15">
      <c r="I1566" s="386"/>
    </row>
    <row r="1567" ht="15">
      <c r="I1567" s="386"/>
    </row>
    <row r="1568" ht="15">
      <c r="I1568" s="386"/>
    </row>
    <row r="1569" ht="15">
      <c r="I1569" s="386"/>
    </row>
    <row r="1570" ht="15">
      <c r="I1570" s="386"/>
    </row>
    <row r="1571" ht="15">
      <c r="I1571" s="386"/>
    </row>
    <row r="1572" ht="15">
      <c r="I1572" s="386"/>
    </row>
    <row r="1573" ht="15">
      <c r="I1573" s="386"/>
    </row>
    <row r="1574" ht="15">
      <c r="I1574" s="386"/>
    </row>
    <row r="1575" ht="15">
      <c r="I1575" s="386"/>
    </row>
    <row r="1576" ht="15">
      <c r="I1576" s="386"/>
    </row>
    <row r="1577" ht="15">
      <c r="I1577" s="386"/>
    </row>
    <row r="1578" ht="15">
      <c r="I1578" s="386"/>
    </row>
    <row r="1579" ht="15">
      <c r="I1579" s="386"/>
    </row>
    <row r="1580" ht="15">
      <c r="I1580" s="386"/>
    </row>
    <row r="1581" ht="15">
      <c r="I1581" s="386"/>
    </row>
    <row r="1582" ht="15">
      <c r="I1582" s="386"/>
    </row>
    <row r="1583" ht="15">
      <c r="I1583" s="386"/>
    </row>
    <row r="1584" ht="15">
      <c r="I1584" s="386"/>
    </row>
    <row r="1585" ht="15">
      <c r="I1585" s="386"/>
    </row>
    <row r="1586" ht="15">
      <c r="I1586" s="386"/>
    </row>
    <row r="1587" ht="15">
      <c r="I1587" s="386"/>
    </row>
    <row r="1588" ht="15">
      <c r="I1588" s="386"/>
    </row>
    <row r="1589" ht="15">
      <c r="I1589" s="386"/>
    </row>
    <row r="1590" ht="15">
      <c r="I1590" s="386"/>
    </row>
    <row r="1591" ht="15">
      <c r="I1591" s="386"/>
    </row>
    <row r="1592" ht="15">
      <c r="I1592" s="386"/>
    </row>
    <row r="1593" ht="15">
      <c r="I1593" s="386"/>
    </row>
    <row r="1594" ht="15">
      <c r="I1594" s="386"/>
    </row>
    <row r="1595" ht="15">
      <c r="I1595" s="386"/>
    </row>
    <row r="1596" ht="15">
      <c r="I1596" s="386"/>
    </row>
    <row r="1597" ht="15">
      <c r="I1597" s="386"/>
    </row>
    <row r="1598" ht="15">
      <c r="I1598" s="386"/>
    </row>
    <row r="1599" ht="15">
      <c r="I1599" s="386"/>
    </row>
    <row r="1600" ht="15">
      <c r="I1600" s="386"/>
    </row>
    <row r="1601" ht="15">
      <c r="I1601" s="386"/>
    </row>
    <row r="1602" ht="15">
      <c r="I1602" s="386"/>
    </row>
    <row r="1603" ht="15">
      <c r="I1603" s="386"/>
    </row>
    <row r="1604" ht="15">
      <c r="I1604" s="386"/>
    </row>
    <row r="1605" ht="15">
      <c r="I1605" s="386"/>
    </row>
    <row r="1606" ht="15">
      <c r="I1606" s="386"/>
    </row>
    <row r="1607" ht="15">
      <c r="I1607" s="386"/>
    </row>
    <row r="1608" ht="15">
      <c r="I1608" s="386"/>
    </row>
    <row r="1609" ht="15">
      <c r="I1609" s="386"/>
    </row>
    <row r="1610" ht="15">
      <c r="I1610" s="386"/>
    </row>
    <row r="1611" ht="15">
      <c r="I1611" s="386"/>
    </row>
    <row r="1612" ht="15">
      <c r="I1612" s="386"/>
    </row>
    <row r="1613" ht="15">
      <c r="I1613" s="386"/>
    </row>
    <row r="1614" ht="15">
      <c r="I1614" s="386"/>
    </row>
    <row r="1615" ht="15">
      <c r="I1615" s="386"/>
    </row>
    <row r="1616" ht="15">
      <c r="I1616" s="386"/>
    </row>
    <row r="1617" ht="15">
      <c r="I1617" s="386"/>
    </row>
    <row r="1618" ht="15">
      <c r="I1618" s="386"/>
    </row>
    <row r="1619" ht="15">
      <c r="I1619" s="386"/>
    </row>
    <row r="1620" ht="15">
      <c r="I1620" s="386"/>
    </row>
    <row r="1621" ht="15">
      <c r="I1621" s="386"/>
    </row>
    <row r="1622" ht="15">
      <c r="I1622" s="386"/>
    </row>
    <row r="1623" ht="15">
      <c r="I1623" s="386"/>
    </row>
    <row r="1624" ht="15">
      <c r="I1624" s="386"/>
    </row>
    <row r="1625" ht="15">
      <c r="I1625" s="386"/>
    </row>
    <row r="1626" ht="15">
      <c r="I1626" s="386"/>
    </row>
    <row r="1627" ht="15">
      <c r="I1627" s="386"/>
    </row>
    <row r="1628" ht="15">
      <c r="I1628" s="386"/>
    </row>
    <row r="1629" ht="15">
      <c r="I1629" s="386"/>
    </row>
    <row r="1630" ht="15">
      <c r="I1630" s="386"/>
    </row>
    <row r="1631" ht="15">
      <c r="I1631" s="386"/>
    </row>
    <row r="1632" ht="15">
      <c r="I1632" s="386"/>
    </row>
    <row r="1633" ht="15">
      <c r="I1633" s="386"/>
    </row>
    <row r="1634" ht="15">
      <c r="I1634" s="386"/>
    </row>
    <row r="1635" ht="15">
      <c r="I1635" s="386"/>
    </row>
    <row r="1636" ht="15">
      <c r="I1636" s="386"/>
    </row>
    <row r="1637" ht="15">
      <c r="I1637" s="386"/>
    </row>
    <row r="1638" ht="15">
      <c r="I1638" s="386"/>
    </row>
    <row r="1639" ht="15">
      <c r="I1639" s="386"/>
    </row>
    <row r="1640" ht="15">
      <c r="I1640" s="386"/>
    </row>
    <row r="1641" ht="15">
      <c r="I1641" s="386"/>
    </row>
    <row r="1642" ht="15">
      <c r="I1642" s="386"/>
    </row>
    <row r="1643" ht="15">
      <c r="I1643" s="386"/>
    </row>
    <row r="1644" ht="15">
      <c r="I1644" s="386"/>
    </row>
    <row r="1645" ht="15">
      <c r="I1645" s="386"/>
    </row>
    <row r="1646" ht="15">
      <c r="I1646" s="386"/>
    </row>
    <row r="1647" ht="15">
      <c r="I1647" s="386"/>
    </row>
    <row r="1648" ht="15">
      <c r="I1648" s="386"/>
    </row>
    <row r="1649" ht="15">
      <c r="I1649" s="386"/>
    </row>
    <row r="1650" ht="15">
      <c r="I1650" s="386"/>
    </row>
    <row r="1651" ht="15">
      <c r="I1651" s="386"/>
    </row>
    <row r="1652" ht="15">
      <c r="I1652" s="386"/>
    </row>
    <row r="1653" ht="15">
      <c r="I1653" s="386"/>
    </row>
    <row r="1654" ht="15">
      <c r="I1654" s="386"/>
    </row>
    <row r="1655" ht="15">
      <c r="I1655" s="386"/>
    </row>
    <row r="1656" ht="15">
      <c r="I1656" s="386"/>
    </row>
    <row r="1657" ht="15">
      <c r="I1657" s="386"/>
    </row>
    <row r="1658" ht="15">
      <c r="I1658" s="386"/>
    </row>
    <row r="1659" ht="15">
      <c r="I1659" s="386"/>
    </row>
    <row r="1660" ht="15">
      <c r="I1660" s="386"/>
    </row>
    <row r="1661" ht="15">
      <c r="I1661" s="386"/>
    </row>
    <row r="1662" ht="15">
      <c r="I1662" s="386"/>
    </row>
    <row r="1663" ht="15">
      <c r="I1663" s="386"/>
    </row>
    <row r="1664" ht="15">
      <c r="I1664" s="386"/>
    </row>
    <row r="1665" ht="15">
      <c r="I1665" s="386"/>
    </row>
    <row r="1666" ht="15">
      <c r="I1666" s="386"/>
    </row>
    <row r="1667" ht="15">
      <c r="I1667" s="386"/>
    </row>
    <row r="1668" ht="15">
      <c r="I1668" s="386"/>
    </row>
    <row r="1669" ht="15">
      <c r="I1669" s="386"/>
    </row>
    <row r="1670" ht="15">
      <c r="I1670" s="386"/>
    </row>
    <row r="1671" ht="15">
      <c r="I1671" s="386"/>
    </row>
    <row r="1672" ht="15">
      <c r="I1672" s="386"/>
    </row>
    <row r="1673" ht="15">
      <c r="I1673" s="386"/>
    </row>
    <row r="1674" ht="15">
      <c r="I1674" s="386"/>
    </row>
    <row r="1675" ht="15">
      <c r="I1675" s="386"/>
    </row>
    <row r="1676" ht="15">
      <c r="I1676" s="386"/>
    </row>
    <row r="1677" ht="15">
      <c r="I1677" s="386"/>
    </row>
    <row r="1678" ht="15">
      <c r="I1678" s="386"/>
    </row>
    <row r="1679" ht="15">
      <c r="I1679" s="386"/>
    </row>
    <row r="1680" ht="15">
      <c r="I1680" s="386"/>
    </row>
    <row r="1681" ht="15">
      <c r="I1681" s="386"/>
    </row>
    <row r="1682" ht="15">
      <c r="I1682" s="386"/>
    </row>
    <row r="1683" ht="15">
      <c r="I1683" s="386"/>
    </row>
    <row r="1684" ht="15">
      <c r="I1684" s="386"/>
    </row>
    <row r="1685" ht="15">
      <c r="I1685" s="386"/>
    </row>
    <row r="1686" ht="15">
      <c r="I1686" s="386"/>
    </row>
    <row r="1687" ht="15">
      <c r="I1687" s="386"/>
    </row>
    <row r="1688" ht="15">
      <c r="I1688" s="386"/>
    </row>
    <row r="1689" ht="15">
      <c r="I1689" s="386"/>
    </row>
    <row r="1690" ht="15">
      <c r="I1690" s="386"/>
    </row>
    <row r="1691" ht="15">
      <c r="I1691" s="386"/>
    </row>
    <row r="1692" ht="15">
      <c r="I1692" s="386"/>
    </row>
    <row r="1693" ht="15">
      <c r="I1693" s="386"/>
    </row>
    <row r="1694" ht="15">
      <c r="I1694" s="386"/>
    </row>
    <row r="1695" ht="15">
      <c r="I1695" s="386"/>
    </row>
    <row r="1696" ht="15">
      <c r="I1696" s="386"/>
    </row>
    <row r="1697" ht="15">
      <c r="I1697" s="386"/>
    </row>
    <row r="1698" ht="15">
      <c r="I1698" s="386"/>
    </row>
    <row r="1699" ht="15">
      <c r="I1699" s="386"/>
    </row>
    <row r="1700" ht="15">
      <c r="I1700" s="386"/>
    </row>
    <row r="1701" ht="15">
      <c r="I1701" s="386"/>
    </row>
    <row r="1702" ht="15">
      <c r="I1702" s="386"/>
    </row>
    <row r="1703" ht="15">
      <c r="I1703" s="386"/>
    </row>
    <row r="1704" ht="15">
      <c r="I1704" s="386"/>
    </row>
    <row r="1705" ht="15">
      <c r="I1705" s="386"/>
    </row>
    <row r="1706" ht="15">
      <c r="I1706" s="386"/>
    </row>
    <row r="1707" ht="15">
      <c r="I1707" s="386"/>
    </row>
    <row r="1708" ht="15">
      <c r="I1708" s="386"/>
    </row>
    <row r="1709" ht="15">
      <c r="I1709" s="386"/>
    </row>
    <row r="1710" ht="15">
      <c r="I1710" s="386"/>
    </row>
    <row r="1711" ht="15">
      <c r="I1711" s="386"/>
    </row>
    <row r="1712" ht="15">
      <c r="I1712" s="386"/>
    </row>
    <row r="1713" ht="15">
      <c r="I1713" s="386"/>
    </row>
    <row r="1714" ht="15">
      <c r="I1714" s="386"/>
    </row>
    <row r="1715" ht="15">
      <c r="I1715" s="386"/>
    </row>
    <row r="1716" ht="15">
      <c r="I1716" s="386"/>
    </row>
    <row r="1717" ht="15">
      <c r="I1717" s="386"/>
    </row>
    <row r="1718" ht="15">
      <c r="I1718" s="386"/>
    </row>
    <row r="1719" ht="15">
      <c r="I1719" s="386"/>
    </row>
    <row r="1720" ht="15">
      <c r="I1720" s="386"/>
    </row>
    <row r="1721" ht="15">
      <c r="I1721" s="386"/>
    </row>
    <row r="1722" ht="15">
      <c r="I1722" s="386"/>
    </row>
    <row r="1723" ht="15">
      <c r="I1723" s="386"/>
    </row>
    <row r="1724" ht="15">
      <c r="I1724" s="386"/>
    </row>
    <row r="1725" ht="15">
      <c r="I1725" s="386"/>
    </row>
    <row r="1726" ht="15">
      <c r="I1726" s="386"/>
    </row>
    <row r="1727" ht="15">
      <c r="I1727" s="386"/>
    </row>
    <row r="1728" ht="15">
      <c r="I1728" s="386"/>
    </row>
    <row r="1729" ht="15">
      <c r="I1729" s="386"/>
    </row>
    <row r="1730" ht="15">
      <c r="I1730" s="386"/>
    </row>
    <row r="1731" ht="15">
      <c r="I1731" s="386"/>
    </row>
    <row r="1732" ht="15">
      <c r="I1732" s="386"/>
    </row>
    <row r="1733" ht="15">
      <c r="I1733" s="386"/>
    </row>
    <row r="1734" ht="15">
      <c r="I1734" s="386"/>
    </row>
    <row r="1735" ht="15">
      <c r="I1735" s="386"/>
    </row>
    <row r="1736" ht="15">
      <c r="I1736" s="386"/>
    </row>
    <row r="1737" ht="15">
      <c r="I1737" s="386"/>
    </row>
    <row r="1738" ht="15">
      <c r="I1738" s="386"/>
    </row>
    <row r="1739" ht="15">
      <c r="I1739" s="386"/>
    </row>
    <row r="1740" ht="15">
      <c r="I1740" s="386"/>
    </row>
    <row r="1741" ht="15">
      <c r="I1741" s="386"/>
    </row>
    <row r="1742" ht="15">
      <c r="I1742" s="386"/>
    </row>
    <row r="1743" ht="15">
      <c r="I1743" s="386"/>
    </row>
    <row r="1744" ht="15">
      <c r="I1744" s="386"/>
    </row>
    <row r="1745" ht="15">
      <c r="I1745" s="386"/>
    </row>
    <row r="1746" ht="15">
      <c r="I1746" s="386"/>
    </row>
    <row r="1747" ht="15">
      <c r="I1747" s="386"/>
    </row>
    <row r="1748" ht="15">
      <c r="I1748" s="386"/>
    </row>
    <row r="1749" ht="15">
      <c r="I1749" s="386"/>
    </row>
    <row r="1750" ht="15">
      <c r="I1750" s="386"/>
    </row>
    <row r="1751" ht="15">
      <c r="I1751" s="386"/>
    </row>
    <row r="1752" ht="15">
      <c r="I1752" s="386"/>
    </row>
    <row r="1753" ht="15">
      <c r="I1753" s="386"/>
    </row>
    <row r="1754" ht="15">
      <c r="I1754" s="386"/>
    </row>
    <row r="1755" ht="15">
      <c r="I1755" s="386"/>
    </row>
    <row r="1756" ht="15">
      <c r="I1756" s="386"/>
    </row>
    <row r="1757" ht="15">
      <c r="I1757" s="386"/>
    </row>
    <row r="1758" ht="15">
      <c r="I1758" s="386"/>
    </row>
    <row r="1759" ht="15">
      <c r="I1759" s="386"/>
    </row>
    <row r="1760" ht="15">
      <c r="I1760" s="386"/>
    </row>
    <row r="1761" ht="15">
      <c r="I1761" s="386"/>
    </row>
    <row r="1762" ht="15">
      <c r="I1762" s="386"/>
    </row>
    <row r="1763" ht="15">
      <c r="I1763" s="386"/>
    </row>
    <row r="1764" ht="15">
      <c r="I1764" s="386"/>
    </row>
    <row r="1765" ht="15">
      <c r="I1765" s="386"/>
    </row>
    <row r="1766" ht="15">
      <c r="I1766" s="386"/>
    </row>
    <row r="1767" ht="15">
      <c r="I1767" s="386"/>
    </row>
    <row r="1768" ht="15">
      <c r="I1768" s="386"/>
    </row>
    <row r="1769" ht="15">
      <c r="I1769" s="386"/>
    </row>
    <row r="1770" ht="15">
      <c r="I1770" s="386"/>
    </row>
    <row r="1771" ht="15">
      <c r="I1771" s="386"/>
    </row>
    <row r="1772" ht="15">
      <c r="I1772" s="386"/>
    </row>
    <row r="1773" ht="15">
      <c r="I1773" s="386"/>
    </row>
    <row r="1774" ht="15">
      <c r="I1774" s="386"/>
    </row>
    <row r="1775" ht="15">
      <c r="I1775" s="386"/>
    </row>
    <row r="1776" ht="15">
      <c r="I1776" s="386"/>
    </row>
    <row r="1777" ht="15">
      <c r="I1777" s="386"/>
    </row>
    <row r="1778" ht="15">
      <c r="I1778" s="386"/>
    </row>
    <row r="1779" ht="15">
      <c r="I1779" s="386"/>
    </row>
    <row r="1780" ht="15">
      <c r="I1780" s="386"/>
    </row>
    <row r="1781" ht="15">
      <c r="I1781" s="386"/>
    </row>
    <row r="1782" ht="15">
      <c r="I1782" s="386"/>
    </row>
    <row r="1783" ht="15">
      <c r="I1783" s="386"/>
    </row>
    <row r="1784" ht="15">
      <c r="I1784" s="386"/>
    </row>
    <row r="1785" ht="15">
      <c r="I1785" s="386"/>
    </row>
    <row r="1786" ht="15">
      <c r="I1786" s="386"/>
    </row>
    <row r="1787" ht="15">
      <c r="I1787" s="386"/>
    </row>
    <row r="1788" ht="15">
      <c r="I1788" s="386"/>
    </row>
    <row r="1789" ht="15">
      <c r="I1789" s="386"/>
    </row>
    <row r="1790" ht="15">
      <c r="I1790" s="386"/>
    </row>
    <row r="1791" ht="15">
      <c r="I1791" s="386"/>
    </row>
    <row r="1792" ht="15">
      <c r="I1792" s="386"/>
    </row>
    <row r="1793" ht="15">
      <c r="I1793" s="386"/>
    </row>
    <row r="1794" ht="15">
      <c r="I1794" s="386"/>
    </row>
    <row r="1795" ht="15">
      <c r="I1795" s="386"/>
    </row>
    <row r="1796" ht="15">
      <c r="I1796" s="386"/>
    </row>
    <row r="1797" ht="15">
      <c r="I1797" s="386"/>
    </row>
    <row r="1798" ht="15">
      <c r="I1798" s="386"/>
    </row>
    <row r="1799" ht="15">
      <c r="I1799" s="386"/>
    </row>
    <row r="1800" ht="15">
      <c r="I1800" s="386"/>
    </row>
    <row r="1801" ht="15">
      <c r="I1801" s="386"/>
    </row>
    <row r="1802" ht="15">
      <c r="I1802" s="386"/>
    </row>
    <row r="1803" ht="15">
      <c r="I1803" s="386"/>
    </row>
    <row r="1804" ht="15">
      <c r="I1804" s="386"/>
    </row>
    <row r="1805" ht="15">
      <c r="I1805" s="386"/>
    </row>
    <row r="1806" ht="15">
      <c r="I1806" s="386"/>
    </row>
    <row r="1807" ht="15">
      <c r="I1807" s="386"/>
    </row>
    <row r="1808" ht="15">
      <c r="I1808" s="386"/>
    </row>
    <row r="1809" ht="15">
      <c r="I1809" s="386"/>
    </row>
    <row r="1810" ht="15">
      <c r="I1810" s="386"/>
    </row>
    <row r="1811" ht="15">
      <c r="I1811" s="386"/>
    </row>
    <row r="1812" ht="15">
      <c r="I1812" s="386"/>
    </row>
    <row r="1813" ht="15">
      <c r="I1813" s="386"/>
    </row>
    <row r="1814" ht="15">
      <c r="I1814" s="386"/>
    </row>
    <row r="1815" ht="15">
      <c r="I1815" s="386"/>
    </row>
    <row r="1816" ht="15">
      <c r="I1816" s="386"/>
    </row>
    <row r="1817" ht="15">
      <c r="I1817" s="386"/>
    </row>
    <row r="1818" ht="15">
      <c r="I1818" s="386"/>
    </row>
    <row r="1819" ht="15">
      <c r="I1819" s="386"/>
    </row>
    <row r="1820" ht="15">
      <c r="I1820" s="386"/>
    </row>
    <row r="1821" ht="15">
      <c r="I1821" s="386"/>
    </row>
    <row r="1822" ht="15">
      <c r="I1822" s="386"/>
    </row>
    <row r="1823" ht="15">
      <c r="I1823" s="386"/>
    </row>
    <row r="1824" ht="15">
      <c r="I1824" s="386"/>
    </row>
    <row r="1825" ht="15">
      <c r="I1825" s="386"/>
    </row>
    <row r="1826" ht="15">
      <c r="I1826" s="386"/>
    </row>
    <row r="1827" ht="15">
      <c r="I1827" s="386"/>
    </row>
    <row r="1828" ht="15">
      <c r="I1828" s="386"/>
    </row>
    <row r="1829" ht="15">
      <c r="I1829" s="386"/>
    </row>
    <row r="1830" ht="15">
      <c r="I1830" s="386"/>
    </row>
    <row r="1831" ht="15">
      <c r="I1831" s="386"/>
    </row>
    <row r="1832" ht="15">
      <c r="I1832" s="386"/>
    </row>
    <row r="1833" ht="15">
      <c r="I1833" s="386"/>
    </row>
    <row r="1834" ht="15">
      <c r="I1834" s="386"/>
    </row>
    <row r="1835" ht="15">
      <c r="I1835" s="386"/>
    </row>
    <row r="1836" ht="15">
      <c r="I1836" s="386"/>
    </row>
    <row r="1837" ht="15">
      <c r="I1837" s="386"/>
    </row>
    <row r="1838" ht="15">
      <c r="I1838" s="386"/>
    </row>
    <row r="1839" ht="15">
      <c r="I1839" s="386"/>
    </row>
    <row r="1840" ht="15">
      <c r="I1840" s="386"/>
    </row>
    <row r="1841" ht="15">
      <c r="I1841" s="386"/>
    </row>
    <row r="1842" ht="15">
      <c r="I1842" s="386"/>
    </row>
    <row r="1843" ht="15">
      <c r="I1843" s="386"/>
    </row>
    <row r="1844" ht="15">
      <c r="I1844" s="386"/>
    </row>
    <row r="1845" ht="15">
      <c r="I1845" s="386"/>
    </row>
    <row r="1846" ht="15">
      <c r="I1846" s="386"/>
    </row>
    <row r="1847" ht="15">
      <c r="I1847" s="386"/>
    </row>
    <row r="1848" ht="15">
      <c r="I1848" s="386"/>
    </row>
    <row r="1849" ht="15">
      <c r="I1849" s="386"/>
    </row>
    <row r="1850" ht="15">
      <c r="I1850" s="386"/>
    </row>
    <row r="1851" ht="15">
      <c r="I1851" s="386"/>
    </row>
    <row r="1852" ht="15">
      <c r="I1852" s="386"/>
    </row>
    <row r="1853" ht="15">
      <c r="I1853" s="386"/>
    </row>
    <row r="1854" ht="15">
      <c r="I1854" s="386"/>
    </row>
    <row r="1855" ht="15">
      <c r="I1855" s="386"/>
    </row>
    <row r="1856" ht="15">
      <c r="I1856" s="386"/>
    </row>
    <row r="1857" ht="15">
      <c r="I1857" s="386"/>
    </row>
    <row r="1858" ht="15">
      <c r="I1858" s="386"/>
    </row>
    <row r="1859" ht="15">
      <c r="I1859" s="386"/>
    </row>
    <row r="1860" ht="15">
      <c r="I1860" s="386"/>
    </row>
    <row r="1861" ht="15">
      <c r="I1861" s="386"/>
    </row>
    <row r="1862" ht="15">
      <c r="I1862" s="386"/>
    </row>
    <row r="1863" ht="15">
      <c r="I1863" s="386"/>
    </row>
    <row r="1864" ht="15">
      <c r="I1864" s="386"/>
    </row>
    <row r="1865" ht="15">
      <c r="I1865" s="386"/>
    </row>
    <row r="1866" ht="15">
      <c r="I1866" s="386"/>
    </row>
    <row r="1867" ht="15">
      <c r="I1867" s="386"/>
    </row>
    <row r="1868" ht="15">
      <c r="I1868" s="386"/>
    </row>
    <row r="1869" ht="15">
      <c r="I1869" s="386"/>
    </row>
    <row r="1870" ht="15">
      <c r="I1870" s="386"/>
    </row>
    <row r="1871" ht="15">
      <c r="I1871" s="386"/>
    </row>
    <row r="1872" ht="15">
      <c r="I1872" s="386"/>
    </row>
    <row r="1873" ht="15">
      <c r="I1873" s="386"/>
    </row>
    <row r="1874" ht="15">
      <c r="I1874" s="386"/>
    </row>
    <row r="1875" ht="15">
      <c r="I1875" s="386"/>
    </row>
    <row r="1876" ht="15">
      <c r="I1876" s="386"/>
    </row>
    <row r="1877" ht="15">
      <c r="I1877" s="386"/>
    </row>
    <row r="1878" ht="15">
      <c r="I1878" s="386"/>
    </row>
    <row r="1879" ht="15">
      <c r="I1879" s="386"/>
    </row>
    <row r="1880" ht="15">
      <c r="I1880" s="386"/>
    </row>
    <row r="1881" ht="15">
      <c r="I1881" s="386"/>
    </row>
    <row r="1882" ht="15">
      <c r="I1882" s="386"/>
    </row>
    <row r="1883" ht="15">
      <c r="I1883" s="386"/>
    </row>
    <row r="1884" ht="15">
      <c r="I1884" s="386"/>
    </row>
    <row r="1885" ht="15">
      <c r="I1885" s="386"/>
    </row>
    <row r="1886" ht="15">
      <c r="I1886" s="386"/>
    </row>
    <row r="1887" ht="15">
      <c r="I1887" s="386"/>
    </row>
    <row r="1888" ht="15">
      <c r="I1888" s="386"/>
    </row>
    <row r="1889" ht="15">
      <c r="I1889" s="386"/>
    </row>
    <row r="1890" ht="15">
      <c r="I1890" s="386"/>
    </row>
    <row r="1891" ht="15">
      <c r="I1891" s="386"/>
    </row>
    <row r="1892" ht="15">
      <c r="I1892" s="386"/>
    </row>
    <row r="1893" ht="15">
      <c r="I1893" s="386"/>
    </row>
    <row r="1894" ht="15">
      <c r="I1894" s="386"/>
    </row>
    <row r="1895" ht="15">
      <c r="I1895" s="386"/>
    </row>
    <row r="1896" ht="15">
      <c r="I1896" s="386"/>
    </row>
    <row r="1897" ht="15">
      <c r="I1897" s="386"/>
    </row>
    <row r="1898" ht="15">
      <c r="I1898" s="386"/>
    </row>
    <row r="1899" ht="15">
      <c r="I1899" s="386"/>
    </row>
    <row r="1900" ht="15">
      <c r="I1900" s="386"/>
    </row>
    <row r="1901" ht="15">
      <c r="I1901" s="386"/>
    </row>
    <row r="1902" ht="15">
      <c r="I1902" s="386"/>
    </row>
    <row r="1903" ht="15">
      <c r="I1903" s="386"/>
    </row>
    <row r="1904" ht="15">
      <c r="I1904" s="386"/>
    </row>
    <row r="1905" ht="15">
      <c r="I1905" s="386"/>
    </row>
    <row r="1906" ht="15">
      <c r="I1906" s="386"/>
    </row>
    <row r="1907" ht="15">
      <c r="I1907" s="386"/>
    </row>
    <row r="1908" ht="15">
      <c r="I1908" s="386"/>
    </row>
    <row r="1909" ht="15">
      <c r="I1909" s="386"/>
    </row>
    <row r="1910" ht="15">
      <c r="I1910" s="386"/>
    </row>
    <row r="1911" ht="15">
      <c r="I1911" s="386"/>
    </row>
    <row r="1912" ht="15">
      <c r="I1912" s="386"/>
    </row>
    <row r="1913" ht="15">
      <c r="I1913" s="386"/>
    </row>
    <row r="1914" ht="15">
      <c r="I1914" s="386"/>
    </row>
    <row r="1915" ht="15">
      <c r="I1915" s="386"/>
    </row>
    <row r="1916" ht="15">
      <c r="I1916" s="386"/>
    </row>
    <row r="1917" ht="15">
      <c r="I1917" s="386"/>
    </row>
    <row r="1918" ht="15">
      <c r="I1918" s="386"/>
    </row>
    <row r="1919" ht="15">
      <c r="I1919" s="386"/>
    </row>
    <row r="1920" ht="15">
      <c r="I1920" s="386"/>
    </row>
    <row r="1921" ht="15">
      <c r="I1921" s="386"/>
    </row>
    <row r="1922" ht="15">
      <c r="I1922" s="386"/>
    </row>
    <row r="1923" ht="15">
      <c r="I1923" s="386"/>
    </row>
    <row r="1924" ht="15">
      <c r="I1924" s="386"/>
    </row>
    <row r="1925" ht="15">
      <c r="I1925" s="386"/>
    </row>
    <row r="1926" ht="15">
      <c r="I1926" s="386"/>
    </row>
    <row r="1927" ht="15">
      <c r="I1927" s="386"/>
    </row>
    <row r="1928" ht="15">
      <c r="I1928" s="386"/>
    </row>
    <row r="1929" ht="15">
      <c r="I1929" s="386"/>
    </row>
    <row r="1930" ht="15">
      <c r="I1930" s="386"/>
    </row>
    <row r="1931" ht="15">
      <c r="I1931" s="386"/>
    </row>
    <row r="1932" ht="15">
      <c r="I1932" s="386"/>
    </row>
    <row r="1933" ht="15">
      <c r="I1933" s="386"/>
    </row>
    <row r="1934" ht="15">
      <c r="I1934" s="386"/>
    </row>
    <row r="1935" ht="15">
      <c r="I1935" s="386"/>
    </row>
    <row r="1936" ht="15">
      <c r="I1936" s="386"/>
    </row>
    <row r="1937" ht="15">
      <c r="I1937" s="386"/>
    </row>
    <row r="1938" ht="15">
      <c r="I1938" s="386"/>
    </row>
    <row r="1939" ht="15">
      <c r="I1939" s="386"/>
    </row>
    <row r="1940" ht="15">
      <c r="I1940" s="386"/>
    </row>
    <row r="1941" ht="15">
      <c r="I1941" s="386"/>
    </row>
    <row r="1942" ht="15">
      <c r="I1942" s="386"/>
    </row>
    <row r="1943" ht="15">
      <c r="I1943" s="386"/>
    </row>
    <row r="1944" ht="15">
      <c r="I1944" s="386"/>
    </row>
    <row r="1945" ht="15">
      <c r="I1945" s="386"/>
    </row>
    <row r="1946" ht="15">
      <c r="I1946" s="386"/>
    </row>
    <row r="1947" ht="15">
      <c r="I1947" s="386"/>
    </row>
    <row r="1948" ht="15">
      <c r="I1948" s="386"/>
    </row>
    <row r="1949" ht="15">
      <c r="I1949" s="386"/>
    </row>
    <row r="1950" ht="15">
      <c r="I1950" s="386"/>
    </row>
    <row r="1951" ht="15">
      <c r="I1951" s="386"/>
    </row>
    <row r="1952" ht="15">
      <c r="I1952" s="386"/>
    </row>
    <row r="1953" ht="15">
      <c r="I1953" s="386"/>
    </row>
    <row r="1954" ht="15">
      <c r="I1954" s="386"/>
    </row>
    <row r="1955" ht="15">
      <c r="I1955" s="386"/>
    </row>
    <row r="1956" ht="15">
      <c r="I1956" s="386"/>
    </row>
    <row r="1957" ht="15">
      <c r="I1957" s="386"/>
    </row>
    <row r="1958" ht="15">
      <c r="I1958" s="386"/>
    </row>
    <row r="1959" ht="15">
      <c r="I1959" s="386"/>
    </row>
    <row r="1960" ht="15">
      <c r="I1960" s="386"/>
    </row>
    <row r="1961" ht="15">
      <c r="I1961" s="386"/>
    </row>
    <row r="1962" ht="15">
      <c r="I1962" s="386"/>
    </row>
    <row r="1963" ht="15">
      <c r="I1963" s="386"/>
    </row>
    <row r="1964" ht="15">
      <c r="I1964" s="386"/>
    </row>
    <row r="1965" ht="15">
      <c r="I1965" s="386"/>
    </row>
    <row r="1966" ht="15">
      <c r="I1966" s="386"/>
    </row>
    <row r="1967" ht="15">
      <c r="I1967" s="386"/>
    </row>
    <row r="1968" ht="15">
      <c r="I1968" s="386"/>
    </row>
    <row r="1969" ht="15">
      <c r="I1969" s="386"/>
    </row>
    <row r="1970" ht="15">
      <c r="I1970" s="386"/>
    </row>
    <row r="1971" ht="15">
      <c r="I1971" s="386"/>
    </row>
    <row r="1972" ht="15">
      <c r="I1972" s="386"/>
    </row>
    <row r="1973" ht="15">
      <c r="I1973" s="386"/>
    </row>
    <row r="1974" ht="15">
      <c r="I1974" s="386"/>
    </row>
    <row r="1975" ht="15">
      <c r="I1975" s="386"/>
    </row>
    <row r="1976" ht="15">
      <c r="I1976" s="386"/>
    </row>
    <row r="1977" ht="15">
      <c r="I1977" s="386"/>
    </row>
    <row r="1978" ht="15">
      <c r="I1978" s="386"/>
    </row>
    <row r="1979" ht="15">
      <c r="I1979" s="386"/>
    </row>
    <row r="1980" ht="15">
      <c r="I1980" s="386"/>
    </row>
    <row r="1981" ht="15">
      <c r="I1981" s="386"/>
    </row>
    <row r="1982" ht="15">
      <c r="I1982" s="386"/>
    </row>
    <row r="1983" ht="15">
      <c r="I1983" s="386"/>
    </row>
    <row r="1984" ht="15">
      <c r="I1984" s="386"/>
    </row>
    <row r="1985" ht="15">
      <c r="I1985" s="386"/>
    </row>
    <row r="1986" ht="15">
      <c r="I1986" s="386"/>
    </row>
    <row r="1987" ht="15">
      <c r="I1987" s="386"/>
    </row>
    <row r="1988" ht="15">
      <c r="I1988" s="386"/>
    </row>
    <row r="1989" ht="15">
      <c r="I1989" s="386"/>
    </row>
    <row r="1990" ht="15">
      <c r="I1990" s="386"/>
    </row>
    <row r="1991" ht="15">
      <c r="I1991" s="386"/>
    </row>
    <row r="1992" ht="15">
      <c r="I1992" s="386"/>
    </row>
    <row r="1993" ht="15">
      <c r="I1993" s="386"/>
    </row>
    <row r="1994" ht="15">
      <c r="I1994" s="386"/>
    </row>
    <row r="1995" ht="15">
      <c r="I1995" s="386"/>
    </row>
    <row r="1996" ht="15">
      <c r="I1996" s="386"/>
    </row>
    <row r="1997" ht="15">
      <c r="I1997" s="386"/>
    </row>
    <row r="1998" ht="15">
      <c r="I1998" s="386"/>
    </row>
    <row r="1999" ht="15">
      <c r="I1999" s="386"/>
    </row>
    <row r="2000" ht="15">
      <c r="I2000" s="386"/>
    </row>
    <row r="2001" ht="15">
      <c r="I2001" s="386"/>
    </row>
    <row r="2002" ht="15">
      <c r="I2002" s="386"/>
    </row>
    <row r="2003" ht="15">
      <c r="I2003" s="386"/>
    </row>
    <row r="2004" ht="15">
      <c r="I2004" s="386"/>
    </row>
    <row r="2005" ht="15">
      <c r="I2005" s="386"/>
    </row>
    <row r="2006" ht="15">
      <c r="I2006" s="386"/>
    </row>
    <row r="2007" ht="15">
      <c r="I2007" s="386"/>
    </row>
    <row r="2008" ht="15">
      <c r="I2008" s="386"/>
    </row>
    <row r="2009" ht="15">
      <c r="I2009" s="386"/>
    </row>
    <row r="2010" ht="15">
      <c r="I2010" s="386"/>
    </row>
    <row r="2011" ht="15">
      <c r="I2011" s="386"/>
    </row>
    <row r="2012" ht="15">
      <c r="I2012" s="386"/>
    </row>
    <row r="2013" ht="15">
      <c r="I2013" s="386"/>
    </row>
    <row r="2014" ht="15">
      <c r="I2014" s="386"/>
    </row>
    <row r="2015" ht="15">
      <c r="I2015" s="386"/>
    </row>
    <row r="2016" ht="15">
      <c r="I2016" s="386"/>
    </row>
    <row r="2017" ht="15">
      <c r="I2017" s="386"/>
    </row>
    <row r="2018" ht="15">
      <c r="I2018" s="386"/>
    </row>
    <row r="2019" ht="15">
      <c r="I2019" s="386"/>
    </row>
    <row r="2020" ht="15">
      <c r="I2020" s="386"/>
    </row>
    <row r="2021" ht="15">
      <c r="I2021" s="386"/>
    </row>
    <row r="2022" ht="15">
      <c r="I2022" s="386"/>
    </row>
    <row r="2023" ht="15">
      <c r="I2023" s="386"/>
    </row>
    <row r="2024" ht="15">
      <c r="I2024" s="386"/>
    </row>
    <row r="2025" ht="15">
      <c r="I2025" s="386"/>
    </row>
    <row r="2026" ht="15">
      <c r="I2026" s="386"/>
    </row>
    <row r="2027" ht="15">
      <c r="I2027" s="386"/>
    </row>
    <row r="2028" ht="15">
      <c r="I2028" s="386"/>
    </row>
    <row r="2029" ht="15">
      <c r="I2029" s="386"/>
    </row>
    <row r="2030" ht="15">
      <c r="I2030" s="386"/>
    </row>
    <row r="2031" ht="15">
      <c r="I2031" s="386"/>
    </row>
    <row r="2032" ht="15">
      <c r="I2032" s="386"/>
    </row>
    <row r="2033" ht="15">
      <c r="I2033" s="386"/>
    </row>
    <row r="2034" ht="15">
      <c r="I2034" s="386"/>
    </row>
    <row r="2035" ht="15">
      <c r="I2035" s="386"/>
    </row>
    <row r="2036" ht="15">
      <c r="I2036" s="386"/>
    </row>
    <row r="2037" ht="15">
      <c r="I2037" s="386"/>
    </row>
    <row r="2038" ht="15">
      <c r="I2038" s="386"/>
    </row>
    <row r="2039" ht="15">
      <c r="I2039" s="386"/>
    </row>
    <row r="2040" ht="15">
      <c r="I2040" s="386"/>
    </row>
    <row r="2041" ht="15">
      <c r="I2041" s="386"/>
    </row>
    <row r="2042" ht="15">
      <c r="I2042" s="386"/>
    </row>
    <row r="2043" ht="15">
      <c r="I2043" s="386"/>
    </row>
    <row r="2044" ht="15">
      <c r="I2044" s="386"/>
    </row>
    <row r="2045" ht="15">
      <c r="I2045" s="386"/>
    </row>
    <row r="2046" ht="15">
      <c r="I2046" s="386"/>
    </row>
    <row r="2047" ht="15">
      <c r="I2047" s="386"/>
    </row>
    <row r="2048" ht="15">
      <c r="I2048" s="386"/>
    </row>
    <row r="2049" ht="15">
      <c r="I2049" s="386"/>
    </row>
    <row r="2050" ht="15">
      <c r="I2050" s="386"/>
    </row>
    <row r="2051" ht="15">
      <c r="I2051" s="386"/>
    </row>
    <row r="2052" ht="15">
      <c r="I2052" s="386"/>
    </row>
    <row r="2053" ht="15">
      <c r="I2053" s="386"/>
    </row>
    <row r="2054" ht="15">
      <c r="I2054" s="386"/>
    </row>
    <row r="2055" ht="15">
      <c r="I2055" s="386"/>
    </row>
    <row r="2056" ht="15">
      <c r="I2056" s="386"/>
    </row>
    <row r="2057" ht="15">
      <c r="I2057" s="386"/>
    </row>
    <row r="2058" ht="15">
      <c r="I2058" s="386"/>
    </row>
    <row r="2059" ht="15">
      <c r="I2059" s="386"/>
    </row>
    <row r="2060" ht="15">
      <c r="I2060" s="386"/>
    </row>
    <row r="2061" ht="15">
      <c r="I2061" s="386"/>
    </row>
    <row r="2062" ht="15">
      <c r="I2062" s="386"/>
    </row>
    <row r="2063" ht="15">
      <c r="I2063" s="386"/>
    </row>
    <row r="2064" ht="15">
      <c r="I2064" s="386"/>
    </row>
    <row r="2065" ht="15">
      <c r="I2065" s="386"/>
    </row>
    <row r="2066" ht="15">
      <c r="I2066" s="386"/>
    </row>
    <row r="2067" ht="15">
      <c r="I2067" s="386"/>
    </row>
    <row r="2068" ht="15">
      <c r="I2068" s="386"/>
    </row>
    <row r="2069" ht="15">
      <c r="I2069" s="386"/>
    </row>
    <row r="2070" ht="15">
      <c r="I2070" s="386"/>
    </row>
    <row r="2071" ht="15">
      <c r="I2071" s="386"/>
    </row>
    <row r="2072" ht="15">
      <c r="I2072" s="386"/>
    </row>
    <row r="2073" ht="15">
      <c r="I2073" s="386"/>
    </row>
    <row r="2074" ht="15">
      <c r="I2074" s="386"/>
    </row>
    <row r="2075" ht="15">
      <c r="I2075" s="386"/>
    </row>
    <row r="2076" ht="15">
      <c r="I2076" s="386"/>
    </row>
    <row r="2077" ht="15">
      <c r="I2077" s="386"/>
    </row>
    <row r="2078" ht="15">
      <c r="I2078" s="386"/>
    </row>
    <row r="2079" ht="15">
      <c r="I2079" s="386"/>
    </row>
    <row r="2080" ht="15">
      <c r="I2080" s="386"/>
    </row>
    <row r="2081" ht="15">
      <c r="I2081" s="386"/>
    </row>
    <row r="2082" ht="15">
      <c r="I2082" s="386"/>
    </row>
    <row r="2083" ht="15">
      <c r="I2083" s="386"/>
    </row>
    <row r="2084" ht="15">
      <c r="I2084" s="386"/>
    </row>
    <row r="2085" ht="15">
      <c r="I2085" s="386"/>
    </row>
    <row r="2086" ht="15">
      <c r="I2086" s="386"/>
    </row>
    <row r="2087" ht="15">
      <c r="I2087" s="386"/>
    </row>
    <row r="2088" ht="15">
      <c r="I2088" s="386"/>
    </row>
    <row r="2089" ht="15">
      <c r="I2089" s="386"/>
    </row>
    <row r="2090" ht="15">
      <c r="I2090" s="386"/>
    </row>
    <row r="2091" ht="15">
      <c r="I2091" s="386"/>
    </row>
    <row r="2092" ht="15">
      <c r="I2092" s="386"/>
    </row>
    <row r="2093" ht="15">
      <c r="I2093" s="386"/>
    </row>
    <row r="2094" ht="15">
      <c r="I2094" s="386"/>
    </row>
    <row r="2095" ht="15">
      <c r="I2095" s="386"/>
    </row>
    <row r="2096" ht="15">
      <c r="I2096" s="386"/>
    </row>
    <row r="2097" ht="15">
      <c r="I2097" s="386"/>
    </row>
    <row r="2098" ht="15">
      <c r="I2098" s="386"/>
    </row>
    <row r="2099" ht="15">
      <c r="I2099" s="386"/>
    </row>
    <row r="2100" ht="15">
      <c r="I2100" s="386"/>
    </row>
    <row r="2101" ht="15">
      <c r="I2101" s="386"/>
    </row>
    <row r="2102" ht="15">
      <c r="I2102" s="386"/>
    </row>
    <row r="2103" ht="15">
      <c r="I2103" s="386"/>
    </row>
    <row r="2104" ht="15">
      <c r="I2104" s="386"/>
    </row>
    <row r="2105" ht="15">
      <c r="I2105" s="386"/>
    </row>
    <row r="2106" ht="15">
      <c r="I2106" s="386"/>
    </row>
    <row r="2107" ht="15">
      <c r="I2107" s="386"/>
    </row>
    <row r="2108" ht="15">
      <c r="I2108" s="386"/>
    </row>
    <row r="2109" ht="15">
      <c r="I2109" s="386"/>
    </row>
    <row r="2110" ht="15">
      <c r="I2110" s="386"/>
    </row>
    <row r="2111" ht="15">
      <c r="I2111" s="386"/>
    </row>
    <row r="2112" ht="15">
      <c r="I2112" s="386"/>
    </row>
    <row r="2113" ht="15">
      <c r="I2113" s="386"/>
    </row>
    <row r="2114" ht="15">
      <c r="I2114" s="386"/>
    </row>
    <row r="2115" ht="15">
      <c r="I2115" s="386"/>
    </row>
    <row r="2116" ht="15">
      <c r="I2116" s="386"/>
    </row>
    <row r="2117" ht="15">
      <c r="I2117" s="386"/>
    </row>
    <row r="2118" ht="15">
      <c r="I2118" s="386"/>
    </row>
    <row r="2119" ht="15">
      <c r="I2119" s="386"/>
    </row>
    <row r="2120" ht="15">
      <c r="I2120" s="386"/>
    </row>
    <row r="2121" ht="15">
      <c r="I2121" s="386"/>
    </row>
    <row r="2122" ht="15">
      <c r="I2122" s="386"/>
    </row>
    <row r="2123" ht="15">
      <c r="I2123" s="386"/>
    </row>
    <row r="2124" ht="15">
      <c r="I2124" s="386"/>
    </row>
    <row r="2125" ht="15">
      <c r="I2125" s="386"/>
    </row>
    <row r="2126" ht="15">
      <c r="I2126" s="386"/>
    </row>
    <row r="2127" ht="15">
      <c r="I2127" s="386"/>
    </row>
    <row r="2128" ht="15">
      <c r="I2128" s="386"/>
    </row>
    <row r="2129" ht="15">
      <c r="I2129" s="386"/>
    </row>
    <row r="2130" ht="15">
      <c r="I2130" s="386"/>
    </row>
    <row r="2131" ht="15">
      <c r="I2131" s="386"/>
    </row>
    <row r="2132" ht="15">
      <c r="I2132" s="386"/>
    </row>
    <row r="2133" ht="15">
      <c r="I2133" s="386"/>
    </row>
    <row r="2134" ht="15">
      <c r="I2134" s="386"/>
    </row>
    <row r="2135" ht="15">
      <c r="I2135" s="386"/>
    </row>
    <row r="2136" ht="15">
      <c r="I2136" s="386"/>
    </row>
    <row r="2137" ht="15">
      <c r="I2137" s="386"/>
    </row>
    <row r="2138" ht="15">
      <c r="I2138" s="386"/>
    </row>
    <row r="2139" ht="15">
      <c r="I2139" s="386"/>
    </row>
    <row r="2140" ht="15">
      <c r="I2140" s="386"/>
    </row>
    <row r="2141" ht="15">
      <c r="I2141" s="386"/>
    </row>
    <row r="2142" ht="15">
      <c r="I2142" s="386"/>
    </row>
    <row r="2143" ht="15">
      <c r="I2143" s="386"/>
    </row>
    <row r="2144" ht="15">
      <c r="I2144" s="386"/>
    </row>
    <row r="2145" ht="15">
      <c r="I2145" s="386"/>
    </row>
    <row r="2146" ht="15">
      <c r="I2146" s="386"/>
    </row>
    <row r="2147" ht="15">
      <c r="I2147" s="386"/>
    </row>
    <row r="2148" ht="15">
      <c r="I2148" s="386"/>
    </row>
    <row r="2149" ht="15">
      <c r="I2149" s="386"/>
    </row>
    <row r="2150" ht="15">
      <c r="I2150" s="386"/>
    </row>
    <row r="2151" ht="15">
      <c r="I2151" s="386"/>
    </row>
    <row r="2152" ht="15">
      <c r="I2152" s="386"/>
    </row>
    <row r="2153" ht="15">
      <c r="I2153" s="386"/>
    </row>
    <row r="2154" ht="15">
      <c r="I2154" s="386"/>
    </row>
    <row r="2155" ht="15">
      <c r="I2155" s="386"/>
    </row>
    <row r="2156" ht="15">
      <c r="I2156" s="386"/>
    </row>
    <row r="2157" ht="15">
      <c r="I2157" s="386"/>
    </row>
    <row r="2158" ht="15">
      <c r="I2158" s="386"/>
    </row>
    <row r="2159" ht="15">
      <c r="I2159" s="386"/>
    </row>
    <row r="2160" ht="15">
      <c r="I2160" s="386"/>
    </row>
    <row r="2161" ht="15">
      <c r="I2161" s="386"/>
    </row>
    <row r="2162" ht="15">
      <c r="I2162" s="386"/>
    </row>
    <row r="2163" ht="15">
      <c r="I2163" s="386"/>
    </row>
    <row r="2164" ht="15">
      <c r="I2164" s="386"/>
    </row>
    <row r="2165" ht="15">
      <c r="I2165" s="386"/>
    </row>
    <row r="2166" ht="15">
      <c r="I2166" s="386"/>
    </row>
    <row r="2167" ht="15">
      <c r="I2167" s="386"/>
    </row>
    <row r="2168" ht="15">
      <c r="I2168" s="386"/>
    </row>
    <row r="2169" ht="15">
      <c r="I2169" s="386"/>
    </row>
    <row r="2170" ht="15">
      <c r="I2170" s="386"/>
    </row>
    <row r="2171" ht="15">
      <c r="I2171" s="386"/>
    </row>
    <row r="2172" ht="15">
      <c r="I2172" s="386"/>
    </row>
    <row r="2173" ht="15">
      <c r="I2173" s="386"/>
    </row>
    <row r="2174" ht="15">
      <c r="I2174" s="386"/>
    </row>
    <row r="2175" ht="15">
      <c r="I2175" s="386"/>
    </row>
    <row r="2176" ht="15">
      <c r="I2176" s="386"/>
    </row>
    <row r="2177" ht="15">
      <c r="I2177" s="386"/>
    </row>
    <row r="2178" ht="15">
      <c r="I2178" s="386"/>
    </row>
    <row r="2179" ht="15">
      <c r="I2179" s="386"/>
    </row>
    <row r="2180" ht="15">
      <c r="I2180" s="386"/>
    </row>
    <row r="2181" ht="15">
      <c r="I2181" s="386"/>
    </row>
    <row r="2182" ht="15">
      <c r="I2182" s="386"/>
    </row>
    <row r="2183" ht="15">
      <c r="I2183" s="386"/>
    </row>
    <row r="2184" ht="15">
      <c r="I2184" s="386"/>
    </row>
    <row r="2185" ht="15">
      <c r="I2185" s="386"/>
    </row>
    <row r="2186" ht="15">
      <c r="I2186" s="386"/>
    </row>
    <row r="2187" ht="15">
      <c r="I2187" s="386"/>
    </row>
    <row r="2188" ht="15">
      <c r="I2188" s="386"/>
    </row>
    <row r="2189" ht="15">
      <c r="I2189" s="386"/>
    </row>
    <row r="2190" ht="15">
      <c r="I2190" s="386"/>
    </row>
    <row r="2191" ht="15">
      <c r="I2191" s="386"/>
    </row>
    <row r="2192" ht="15">
      <c r="I2192" s="386"/>
    </row>
    <row r="2193" ht="15">
      <c r="I2193" s="386"/>
    </row>
    <row r="2194" ht="15">
      <c r="I2194" s="386"/>
    </row>
    <row r="2195" ht="15">
      <c r="I2195" s="386"/>
    </row>
    <row r="2196" ht="15">
      <c r="I2196" s="386"/>
    </row>
    <row r="2197" ht="15">
      <c r="I2197" s="386"/>
    </row>
    <row r="2198" ht="15">
      <c r="I2198" s="386"/>
    </row>
    <row r="2199" ht="15">
      <c r="I2199" s="386"/>
    </row>
    <row r="2200" ht="15">
      <c r="I2200" s="386"/>
    </row>
    <row r="2201" ht="15">
      <c r="I2201" s="386"/>
    </row>
    <row r="2202" ht="15">
      <c r="I2202" s="386"/>
    </row>
    <row r="2203" ht="15">
      <c r="I2203" s="386"/>
    </row>
    <row r="2204" ht="15">
      <c r="I2204" s="386"/>
    </row>
    <row r="2205" ht="15">
      <c r="I2205" s="386"/>
    </row>
    <row r="2206" ht="15">
      <c r="I2206" s="386"/>
    </row>
    <row r="2207" ht="15">
      <c r="I2207" s="386"/>
    </row>
    <row r="2208" ht="15">
      <c r="I2208" s="386"/>
    </row>
    <row r="2209" ht="15">
      <c r="I2209" s="386"/>
    </row>
    <row r="2210" ht="15">
      <c r="I2210" s="386"/>
    </row>
    <row r="2211" ht="15">
      <c r="I2211" s="386"/>
    </row>
    <row r="2212" ht="15">
      <c r="I2212" s="386"/>
    </row>
    <row r="2213" ht="15">
      <c r="I2213" s="386"/>
    </row>
    <row r="2214" ht="15">
      <c r="I2214" s="386"/>
    </row>
    <row r="2215" ht="15">
      <c r="I2215" s="386"/>
    </row>
    <row r="2216" ht="15">
      <c r="I2216" s="386"/>
    </row>
    <row r="2217" ht="15">
      <c r="I2217" s="386"/>
    </row>
    <row r="2218" ht="15">
      <c r="I2218" s="386"/>
    </row>
    <row r="2219" ht="15">
      <c r="I2219" s="386"/>
    </row>
    <row r="2220" ht="15">
      <c r="I2220" s="386"/>
    </row>
    <row r="2221" ht="15">
      <c r="I2221" s="386"/>
    </row>
    <row r="2222" ht="15">
      <c r="I2222" s="386"/>
    </row>
    <row r="2223" ht="15">
      <c r="I2223" s="386"/>
    </row>
    <row r="2224" ht="15">
      <c r="I2224" s="386"/>
    </row>
    <row r="2225" ht="15">
      <c r="I2225" s="386"/>
    </row>
    <row r="2226" ht="15">
      <c r="I2226" s="386"/>
    </row>
    <row r="2227" ht="15">
      <c r="I2227" s="386"/>
    </row>
    <row r="2228" ht="15">
      <c r="I2228" s="386"/>
    </row>
    <row r="2229" ht="15">
      <c r="I2229" s="386"/>
    </row>
    <row r="2230" ht="15">
      <c r="I2230" s="386"/>
    </row>
    <row r="2231" ht="15">
      <c r="I2231" s="386"/>
    </row>
    <row r="2232" ht="15">
      <c r="I2232" s="386"/>
    </row>
    <row r="2233" ht="15">
      <c r="I2233" s="386"/>
    </row>
    <row r="2234" ht="15">
      <c r="I2234" s="386"/>
    </row>
    <row r="2235" ht="15">
      <c r="I2235" s="386"/>
    </row>
    <row r="2236" ht="15">
      <c r="I2236" s="386"/>
    </row>
    <row r="2237" ht="15">
      <c r="I2237" s="386"/>
    </row>
    <row r="2238" ht="15">
      <c r="I2238" s="386"/>
    </row>
    <row r="2239" ht="15">
      <c r="I2239" s="386"/>
    </row>
    <row r="2240" ht="15">
      <c r="I2240" s="386"/>
    </row>
    <row r="2241" ht="15">
      <c r="I2241" s="386"/>
    </row>
    <row r="2242" ht="15">
      <c r="I2242" s="386"/>
    </row>
    <row r="2243" ht="15">
      <c r="I2243" s="386"/>
    </row>
    <row r="2244" ht="15">
      <c r="I2244" s="386"/>
    </row>
    <row r="2245" ht="15">
      <c r="I2245" s="386"/>
    </row>
    <row r="2246" ht="15">
      <c r="I2246" s="386"/>
    </row>
    <row r="2247" ht="15">
      <c r="I2247" s="386"/>
    </row>
    <row r="2248" ht="15">
      <c r="I2248" s="386"/>
    </row>
    <row r="2249" ht="15">
      <c r="I2249" s="386"/>
    </row>
    <row r="2250" ht="15">
      <c r="I2250" s="386"/>
    </row>
    <row r="2251" ht="15">
      <c r="I2251" s="386"/>
    </row>
    <row r="2252" ht="15">
      <c r="I2252" s="386"/>
    </row>
    <row r="2253" ht="15">
      <c r="I2253" s="386"/>
    </row>
    <row r="2254" ht="15">
      <c r="I2254" s="386"/>
    </row>
    <row r="2255" ht="15">
      <c r="I2255" s="386"/>
    </row>
    <row r="2256" ht="15">
      <c r="I2256" s="386"/>
    </row>
    <row r="2257" ht="15">
      <c r="I2257" s="386"/>
    </row>
    <row r="2258" ht="15">
      <c r="I2258" s="386"/>
    </row>
    <row r="2259" ht="15">
      <c r="I2259" s="386"/>
    </row>
    <row r="2260" ht="15">
      <c r="I2260" s="386"/>
    </row>
    <row r="2261" ht="15">
      <c r="I2261" s="386"/>
    </row>
    <row r="2262" ht="15">
      <c r="I2262" s="386"/>
    </row>
    <row r="2263" ht="15">
      <c r="I2263" s="386"/>
    </row>
    <row r="2264" ht="15">
      <c r="I2264" s="386"/>
    </row>
    <row r="2265" ht="15">
      <c r="I2265" s="386"/>
    </row>
    <row r="2266" ht="15">
      <c r="I2266" s="386"/>
    </row>
    <row r="2267" ht="15">
      <c r="I2267" s="386"/>
    </row>
    <row r="2268" ht="15">
      <c r="I2268" s="386"/>
    </row>
    <row r="2269" ht="15">
      <c r="I2269" s="386"/>
    </row>
    <row r="2270" ht="15">
      <c r="I2270" s="386"/>
    </row>
    <row r="2271" ht="15">
      <c r="I2271" s="386"/>
    </row>
    <row r="2272" ht="15">
      <c r="I2272" s="386"/>
    </row>
    <row r="2273" ht="15">
      <c r="I2273" s="386"/>
    </row>
    <row r="2274" ht="15">
      <c r="I2274" s="386"/>
    </row>
    <row r="2275" ht="15">
      <c r="I2275" s="386"/>
    </row>
    <row r="2276" ht="15">
      <c r="I2276" s="386"/>
    </row>
    <row r="2277" ht="15">
      <c r="I2277" s="386"/>
    </row>
    <row r="2278" ht="15">
      <c r="I2278" s="386"/>
    </row>
    <row r="2279" ht="15">
      <c r="I2279" s="386"/>
    </row>
    <row r="2280" ht="15">
      <c r="I2280" s="386"/>
    </row>
    <row r="2281" ht="15">
      <c r="I2281" s="386"/>
    </row>
    <row r="2282" ht="15">
      <c r="I2282" s="386"/>
    </row>
    <row r="2283" ht="15">
      <c r="I2283" s="386"/>
    </row>
    <row r="2284" ht="15">
      <c r="I2284" s="386"/>
    </row>
    <row r="2285" ht="15">
      <c r="I2285" s="386"/>
    </row>
    <row r="2286" ht="15">
      <c r="I2286" s="386"/>
    </row>
    <row r="2287" ht="15">
      <c r="I2287" s="386"/>
    </row>
    <row r="2288" ht="15">
      <c r="I2288" s="386"/>
    </row>
    <row r="2289" ht="15">
      <c r="I2289" s="386"/>
    </row>
    <row r="2290" ht="15">
      <c r="I2290" s="386"/>
    </row>
    <row r="2291" ht="15">
      <c r="I2291" s="386"/>
    </row>
    <row r="2292" ht="15">
      <c r="I2292" s="386"/>
    </row>
    <row r="2293" ht="15">
      <c r="I2293" s="386"/>
    </row>
    <row r="2294" ht="15">
      <c r="I2294" s="386"/>
    </row>
    <row r="2295" ht="15">
      <c r="I2295" s="386"/>
    </row>
    <row r="2296" ht="15">
      <c r="I2296" s="386"/>
    </row>
    <row r="2297" ht="15">
      <c r="I2297" s="386"/>
    </row>
    <row r="2298" ht="15">
      <c r="I2298" s="386"/>
    </row>
    <row r="2299" ht="15">
      <c r="I2299" s="386"/>
    </row>
    <row r="2300" ht="15">
      <c r="I2300" s="386"/>
    </row>
    <row r="2301" ht="15">
      <c r="I2301" s="386"/>
    </row>
    <row r="2302" ht="15">
      <c r="I2302" s="386"/>
    </row>
    <row r="2303" ht="15">
      <c r="I2303" s="386"/>
    </row>
    <row r="2304" ht="15">
      <c r="I2304" s="386"/>
    </row>
    <row r="2305" ht="15">
      <c r="I2305" s="386"/>
    </row>
    <row r="2306" ht="15">
      <c r="I2306" s="386"/>
    </row>
    <row r="2307" ht="15">
      <c r="I2307" s="386"/>
    </row>
    <row r="2308" ht="15">
      <c r="I2308" s="386"/>
    </row>
    <row r="2309" ht="15">
      <c r="I2309" s="386"/>
    </row>
    <row r="2310" ht="15">
      <c r="I2310" s="386"/>
    </row>
    <row r="2311" ht="15">
      <c r="I2311" s="386"/>
    </row>
    <row r="2312" ht="15">
      <c r="I2312" s="386"/>
    </row>
    <row r="2313" ht="15">
      <c r="I2313" s="386"/>
    </row>
    <row r="2314" ht="15">
      <c r="I2314" s="386"/>
    </row>
    <row r="2315" ht="15">
      <c r="I2315" s="386"/>
    </row>
    <row r="2316" ht="15">
      <c r="I2316" s="386"/>
    </row>
    <row r="2317" ht="15">
      <c r="I2317" s="386"/>
    </row>
    <row r="2318" ht="15">
      <c r="I2318" s="386"/>
    </row>
    <row r="2319" ht="15">
      <c r="I2319" s="386"/>
    </row>
    <row r="2320" ht="15">
      <c r="I2320" s="386"/>
    </row>
    <row r="2321" ht="15">
      <c r="I2321" s="386"/>
    </row>
    <row r="2322" ht="15">
      <c r="I2322" s="386"/>
    </row>
    <row r="2323" ht="15">
      <c r="I2323" s="386"/>
    </row>
    <row r="2324" ht="15">
      <c r="I2324" s="386"/>
    </row>
    <row r="2325" ht="15">
      <c r="I2325" s="386"/>
    </row>
    <row r="2326" ht="15">
      <c r="I2326" s="386"/>
    </row>
    <row r="2327" ht="15">
      <c r="I2327" s="386"/>
    </row>
    <row r="2328" ht="15">
      <c r="I2328" s="386"/>
    </row>
    <row r="2329" ht="15">
      <c r="I2329" s="386"/>
    </row>
    <row r="2330" ht="15">
      <c r="I2330" s="386"/>
    </row>
    <row r="2331" ht="15">
      <c r="I2331" s="386"/>
    </row>
    <row r="2332" ht="15">
      <c r="I2332" s="386"/>
    </row>
    <row r="2333" ht="15">
      <c r="I2333" s="386"/>
    </row>
    <row r="2334" ht="15">
      <c r="I2334" s="386"/>
    </row>
    <row r="2335" ht="15">
      <c r="I2335" s="386"/>
    </row>
    <row r="2336" ht="15">
      <c r="I2336" s="386"/>
    </row>
    <row r="2337" ht="15">
      <c r="I2337" s="386"/>
    </row>
    <row r="2338" ht="15">
      <c r="I2338" s="386"/>
    </row>
    <row r="2339" ht="15">
      <c r="I2339" s="386"/>
    </row>
    <row r="2340" ht="15">
      <c r="I2340" s="386"/>
    </row>
    <row r="2341" ht="15">
      <c r="I2341" s="386"/>
    </row>
    <row r="2342" ht="15">
      <c r="I2342" s="386"/>
    </row>
    <row r="2343" ht="15">
      <c r="I2343" s="386"/>
    </row>
    <row r="2344" ht="15">
      <c r="I2344" s="386"/>
    </row>
    <row r="2345" ht="15">
      <c r="I2345" s="386"/>
    </row>
    <row r="2346" ht="15">
      <c r="I2346" s="386"/>
    </row>
    <row r="2347" ht="15">
      <c r="I2347" s="386"/>
    </row>
    <row r="2348" ht="15">
      <c r="I2348" s="386"/>
    </row>
    <row r="2349" ht="15">
      <c r="I2349" s="386"/>
    </row>
    <row r="2350" ht="15">
      <c r="I2350" s="386"/>
    </row>
    <row r="2351" ht="15">
      <c r="I2351" s="386"/>
    </row>
    <row r="2352" ht="15">
      <c r="I2352" s="386"/>
    </row>
    <row r="2353" ht="15">
      <c r="I2353" s="386"/>
    </row>
    <row r="2354" ht="15">
      <c r="I2354" s="386"/>
    </row>
    <row r="2355" ht="15">
      <c r="I2355" s="386"/>
    </row>
    <row r="2356" ht="15">
      <c r="I2356" s="386"/>
    </row>
    <row r="2357" ht="15">
      <c r="I2357" s="386"/>
    </row>
    <row r="2358" ht="15">
      <c r="I2358" s="386"/>
    </row>
    <row r="2359" ht="15">
      <c r="I2359" s="386"/>
    </row>
    <row r="2360" ht="15">
      <c r="I2360" s="386"/>
    </row>
    <row r="2361" ht="15">
      <c r="I2361" s="386"/>
    </row>
    <row r="2362" ht="15">
      <c r="I2362" s="386"/>
    </row>
    <row r="2363" ht="15">
      <c r="I2363" s="386"/>
    </row>
    <row r="2364" ht="15">
      <c r="I2364" s="386"/>
    </row>
    <row r="2365" ht="15">
      <c r="I2365" s="386"/>
    </row>
    <row r="2366" ht="15">
      <c r="I2366" s="386"/>
    </row>
    <row r="2367" ht="15">
      <c r="I2367" s="386"/>
    </row>
    <row r="2368" ht="15">
      <c r="I2368" s="386"/>
    </row>
    <row r="2369" ht="15">
      <c r="I2369" s="386"/>
    </row>
    <row r="2370" ht="15">
      <c r="I2370" s="386"/>
    </row>
    <row r="2371" ht="15">
      <c r="I2371" s="386"/>
    </row>
    <row r="2372" ht="15">
      <c r="I2372" s="386"/>
    </row>
    <row r="2373" ht="15">
      <c r="I2373" s="386"/>
    </row>
    <row r="2374" ht="15">
      <c r="I2374" s="386"/>
    </row>
    <row r="2375" ht="15">
      <c r="I2375" s="386"/>
    </row>
    <row r="2376" ht="15">
      <c r="I2376" s="386"/>
    </row>
    <row r="2377" ht="15">
      <c r="I2377" s="386"/>
    </row>
    <row r="2378" ht="15">
      <c r="I2378" s="386"/>
    </row>
    <row r="2379" ht="15">
      <c r="I2379" s="386"/>
    </row>
    <row r="2380" ht="15">
      <c r="I2380" s="386"/>
    </row>
    <row r="2381" ht="15">
      <c r="I2381" s="386"/>
    </row>
    <row r="2382" ht="15">
      <c r="I2382" s="386"/>
    </row>
    <row r="2383" ht="15">
      <c r="I2383" s="386"/>
    </row>
    <row r="2384" ht="15">
      <c r="I2384" s="386"/>
    </row>
    <row r="2385" ht="15">
      <c r="I2385" s="386"/>
    </row>
    <row r="2386" ht="15">
      <c r="I2386" s="386"/>
    </row>
    <row r="2387" ht="15">
      <c r="I2387" s="386"/>
    </row>
    <row r="2388" ht="15">
      <c r="I2388" s="386"/>
    </row>
    <row r="2389" ht="15">
      <c r="I2389" s="386"/>
    </row>
    <row r="2390" ht="15">
      <c r="I2390" s="386"/>
    </row>
    <row r="2391" ht="15">
      <c r="I2391" s="386"/>
    </row>
    <row r="2392" ht="15">
      <c r="I2392" s="386"/>
    </row>
    <row r="2393" ht="15">
      <c r="I2393" s="386"/>
    </row>
    <row r="2394" ht="15">
      <c r="I2394" s="386"/>
    </row>
    <row r="2395" ht="15">
      <c r="I2395" s="386"/>
    </row>
    <row r="2396" ht="15">
      <c r="I2396" s="386"/>
    </row>
    <row r="2397" ht="15">
      <c r="I2397" s="386"/>
    </row>
    <row r="2398" ht="15">
      <c r="I2398" s="386"/>
    </row>
    <row r="2399" ht="15">
      <c r="I2399" s="386"/>
    </row>
    <row r="2400" ht="15">
      <c r="I2400" s="386"/>
    </row>
    <row r="2401" ht="15">
      <c r="I2401" s="386"/>
    </row>
    <row r="2402" ht="15">
      <c r="I2402" s="386"/>
    </row>
    <row r="2403" ht="15">
      <c r="I2403" s="386"/>
    </row>
    <row r="2404" ht="15">
      <c r="I2404" s="386"/>
    </row>
    <row r="2405" ht="15">
      <c r="I2405" s="386"/>
    </row>
    <row r="2406" ht="15">
      <c r="I2406" s="386"/>
    </row>
    <row r="2407" ht="15">
      <c r="I2407" s="386"/>
    </row>
    <row r="2408" ht="15">
      <c r="I2408" s="386"/>
    </row>
    <row r="2409" ht="15">
      <c r="I2409" s="386"/>
    </row>
    <row r="2410" ht="15">
      <c r="I2410" s="386"/>
    </row>
    <row r="2411" ht="15">
      <c r="I2411" s="386"/>
    </row>
    <row r="2412" ht="15">
      <c r="I2412" s="386"/>
    </row>
    <row r="2413" ht="15">
      <c r="I2413" s="386"/>
    </row>
    <row r="2414" ht="15">
      <c r="I2414" s="386"/>
    </row>
    <row r="2415" ht="15">
      <c r="I2415" s="386"/>
    </row>
    <row r="2416" ht="15">
      <c r="I2416" s="386"/>
    </row>
    <row r="2417" ht="15">
      <c r="I2417" s="386"/>
    </row>
    <row r="2418" ht="15">
      <c r="I2418" s="386"/>
    </row>
    <row r="2419" ht="15">
      <c r="I2419" s="386"/>
    </row>
    <row r="2420" ht="15">
      <c r="I2420" s="386"/>
    </row>
    <row r="2421" ht="15">
      <c r="I2421" s="386"/>
    </row>
    <row r="2422" ht="15">
      <c r="I2422" s="386"/>
    </row>
    <row r="2423" ht="15">
      <c r="I2423" s="386"/>
    </row>
    <row r="2424" ht="15">
      <c r="I2424" s="386"/>
    </row>
    <row r="2425" ht="15">
      <c r="I2425" s="386"/>
    </row>
    <row r="2426" ht="15">
      <c r="I2426" s="386"/>
    </row>
    <row r="2427" ht="15">
      <c r="I2427" s="386"/>
    </row>
    <row r="2428" ht="15">
      <c r="I2428" s="386"/>
    </row>
    <row r="2429" ht="15">
      <c r="I2429" s="386"/>
    </row>
    <row r="2430" ht="15">
      <c r="I2430" s="386"/>
    </row>
    <row r="2431" ht="15">
      <c r="I2431" s="386"/>
    </row>
    <row r="2432" ht="15">
      <c r="I2432" s="386"/>
    </row>
    <row r="2433" ht="15">
      <c r="I2433" s="386"/>
    </row>
    <row r="2434" ht="15">
      <c r="I2434" s="386"/>
    </row>
    <row r="2435" ht="15">
      <c r="I2435" s="386"/>
    </row>
    <row r="2436" ht="15">
      <c r="I2436" s="386"/>
    </row>
    <row r="2437" ht="15">
      <c r="I2437" s="386"/>
    </row>
    <row r="2438" ht="15">
      <c r="I2438" s="386"/>
    </row>
    <row r="2439" ht="15">
      <c r="I2439" s="386"/>
    </row>
    <row r="2440" ht="15">
      <c r="I2440" s="386"/>
    </row>
    <row r="2441" ht="15">
      <c r="I2441" s="386"/>
    </row>
    <row r="2442" ht="15">
      <c r="I2442" s="386"/>
    </row>
    <row r="2443" ht="15">
      <c r="I2443" s="386"/>
    </row>
    <row r="2444" ht="15">
      <c r="I2444" s="386"/>
    </row>
    <row r="2445" ht="15">
      <c r="I2445" s="386"/>
    </row>
    <row r="2446" ht="15">
      <c r="I2446" s="386"/>
    </row>
    <row r="2447" ht="15">
      <c r="I2447" s="386"/>
    </row>
    <row r="2448" ht="15">
      <c r="I2448" s="386"/>
    </row>
    <row r="2449" ht="15">
      <c r="I2449" s="386"/>
    </row>
    <row r="2450" ht="15">
      <c r="I2450" s="386"/>
    </row>
    <row r="2451" ht="15">
      <c r="I2451" s="386"/>
    </row>
    <row r="2452" ht="15">
      <c r="I2452" s="386"/>
    </row>
    <row r="2453" ht="15">
      <c r="I2453" s="386"/>
    </row>
    <row r="2454" ht="15">
      <c r="I2454" s="386"/>
    </row>
    <row r="2455" ht="15">
      <c r="I2455" s="386"/>
    </row>
    <row r="2456" ht="15">
      <c r="I2456" s="386"/>
    </row>
    <row r="2457" ht="15">
      <c r="I2457" s="386"/>
    </row>
    <row r="2458" ht="15">
      <c r="I2458" s="386"/>
    </row>
    <row r="2459" ht="15">
      <c r="I2459" s="386"/>
    </row>
    <row r="2460" ht="15">
      <c r="I2460" s="386"/>
    </row>
    <row r="2461" ht="15">
      <c r="I2461" s="386"/>
    </row>
    <row r="2462" ht="15">
      <c r="I2462" s="386"/>
    </row>
    <row r="2463" ht="15">
      <c r="I2463" s="386"/>
    </row>
    <row r="2464" ht="15">
      <c r="I2464" s="386"/>
    </row>
    <row r="2465" ht="15">
      <c r="I2465" s="386"/>
    </row>
    <row r="2466" ht="15">
      <c r="I2466" s="386"/>
    </row>
    <row r="2467" ht="15">
      <c r="I2467" s="386"/>
    </row>
    <row r="2468" ht="15">
      <c r="I2468" s="386"/>
    </row>
    <row r="2469" ht="15">
      <c r="I2469" s="386"/>
    </row>
    <row r="2470" ht="15">
      <c r="I2470" s="386"/>
    </row>
    <row r="2471" ht="15">
      <c r="I2471" s="386"/>
    </row>
    <row r="2472" ht="15">
      <c r="I2472" s="386"/>
    </row>
    <row r="2473" ht="15">
      <c r="I2473" s="386"/>
    </row>
    <row r="2474" ht="15">
      <c r="I2474" s="386"/>
    </row>
    <row r="2475" ht="15">
      <c r="I2475" s="386"/>
    </row>
    <row r="2476" ht="15">
      <c r="I2476" s="386"/>
    </row>
    <row r="2477" ht="15">
      <c r="I2477" s="386"/>
    </row>
    <row r="2478" ht="15">
      <c r="I2478" s="386"/>
    </row>
    <row r="2479" ht="15">
      <c r="I2479" s="386"/>
    </row>
    <row r="2480" ht="15">
      <c r="I2480" s="386"/>
    </row>
    <row r="2481" ht="15">
      <c r="I2481" s="386"/>
    </row>
    <row r="2482" ht="15">
      <c r="I2482" s="386"/>
    </row>
    <row r="2483" ht="15">
      <c r="I2483" s="386"/>
    </row>
    <row r="2484" ht="15">
      <c r="I2484" s="386"/>
    </row>
    <row r="2485" ht="15">
      <c r="I2485" s="386"/>
    </row>
    <row r="2486" ht="15">
      <c r="I2486" s="386"/>
    </row>
    <row r="2487" ht="15">
      <c r="I2487" s="386"/>
    </row>
    <row r="2488" ht="15">
      <c r="I2488" s="386"/>
    </row>
    <row r="2489" ht="15">
      <c r="I2489" s="386"/>
    </row>
    <row r="2490" ht="15">
      <c r="I2490" s="386"/>
    </row>
    <row r="2491" ht="15">
      <c r="I2491" s="386"/>
    </row>
    <row r="2492" ht="15">
      <c r="I2492" s="386"/>
    </row>
    <row r="2493" ht="15">
      <c r="I2493" s="386"/>
    </row>
    <row r="2494" ht="15">
      <c r="I2494" s="386"/>
    </row>
    <row r="2495" ht="15">
      <c r="I2495" s="386"/>
    </row>
    <row r="2496" ht="15">
      <c r="I2496" s="386"/>
    </row>
    <row r="2497" ht="15">
      <c r="I2497" s="386"/>
    </row>
    <row r="2498" ht="15">
      <c r="I2498" s="386"/>
    </row>
    <row r="2499" ht="15">
      <c r="I2499" s="386"/>
    </row>
    <row r="2500" ht="15">
      <c r="I2500" s="386"/>
    </row>
    <row r="2501" ht="15">
      <c r="I2501" s="386"/>
    </row>
    <row r="2502" ht="15">
      <c r="I2502" s="386"/>
    </row>
    <row r="2503" ht="15">
      <c r="I2503" s="386"/>
    </row>
    <row r="2504" ht="15">
      <c r="I2504" s="386"/>
    </row>
    <row r="2505" ht="15">
      <c r="I2505" s="386"/>
    </row>
    <row r="2506" ht="15">
      <c r="I2506" s="386"/>
    </row>
    <row r="2507" ht="15">
      <c r="I2507" s="386"/>
    </row>
    <row r="2508" ht="15">
      <c r="I2508" s="386"/>
    </row>
    <row r="2509" ht="15">
      <c r="I2509" s="386"/>
    </row>
    <row r="2510" ht="15">
      <c r="I2510" s="386"/>
    </row>
    <row r="2511" ht="15">
      <c r="I2511" s="386"/>
    </row>
    <row r="2512" ht="15">
      <c r="I2512" s="386"/>
    </row>
    <row r="2513" ht="15">
      <c r="I2513" s="386"/>
    </row>
    <row r="2514" ht="15">
      <c r="I2514" s="386"/>
    </row>
    <row r="2515" ht="15">
      <c r="I2515" s="386"/>
    </row>
    <row r="2516" ht="15">
      <c r="I2516" s="386"/>
    </row>
    <row r="2517" ht="15">
      <c r="I2517" s="386"/>
    </row>
    <row r="2518" ht="15">
      <c r="I2518" s="386"/>
    </row>
    <row r="2519" ht="15">
      <c r="I2519" s="386"/>
    </row>
    <row r="2520" ht="15">
      <c r="I2520" s="386"/>
    </row>
    <row r="2521" ht="15">
      <c r="I2521" s="386"/>
    </row>
    <row r="2522" ht="15">
      <c r="I2522" s="386"/>
    </row>
    <row r="2523" ht="15">
      <c r="I2523" s="386"/>
    </row>
    <row r="2524" ht="15">
      <c r="I2524" s="386"/>
    </row>
    <row r="2525" ht="15">
      <c r="I2525" s="386"/>
    </row>
    <row r="2526" ht="15">
      <c r="I2526" s="386"/>
    </row>
    <row r="2527" ht="15">
      <c r="I2527" s="386"/>
    </row>
    <row r="2528" ht="15">
      <c r="I2528" s="386"/>
    </row>
    <row r="2529" ht="15">
      <c r="I2529" s="386"/>
    </row>
    <row r="2530" ht="15">
      <c r="I2530" s="386"/>
    </row>
    <row r="2531" ht="15">
      <c r="I2531" s="386"/>
    </row>
    <row r="2532" ht="15">
      <c r="I2532" s="386"/>
    </row>
    <row r="2533" ht="15">
      <c r="I2533" s="386"/>
    </row>
    <row r="2534" ht="15">
      <c r="I2534" s="386"/>
    </row>
    <row r="2535" ht="15">
      <c r="I2535" s="386"/>
    </row>
    <row r="2536" ht="15">
      <c r="I2536" s="386"/>
    </row>
    <row r="2537" ht="15">
      <c r="I2537" s="386"/>
    </row>
    <row r="2538" ht="15">
      <c r="I2538" s="386"/>
    </row>
    <row r="2539" ht="15">
      <c r="I2539" s="386"/>
    </row>
    <row r="2540" ht="15">
      <c r="I2540" s="386"/>
    </row>
    <row r="2541" ht="15">
      <c r="I2541" s="386"/>
    </row>
    <row r="2542" ht="15">
      <c r="I2542" s="386"/>
    </row>
    <row r="2543" ht="15">
      <c r="I2543" s="386"/>
    </row>
    <row r="2544" ht="15">
      <c r="I2544" s="386"/>
    </row>
    <row r="2545" ht="15">
      <c r="I2545" s="386"/>
    </row>
    <row r="2546" ht="15">
      <c r="I2546" s="386"/>
    </row>
    <row r="2547" ht="15">
      <c r="I2547" s="386"/>
    </row>
    <row r="2548" ht="15">
      <c r="I2548" s="386"/>
    </row>
    <row r="2549" ht="15">
      <c r="I2549" s="386"/>
    </row>
    <row r="2550" ht="15">
      <c r="I2550" s="386"/>
    </row>
    <row r="2551" ht="15">
      <c r="I2551" s="386"/>
    </row>
    <row r="2552" ht="15">
      <c r="I2552" s="386"/>
    </row>
    <row r="2553" ht="15">
      <c r="I2553" s="386"/>
    </row>
    <row r="2554" ht="15">
      <c r="I2554" s="386"/>
    </row>
    <row r="2555" ht="15">
      <c r="I2555" s="386"/>
    </row>
    <row r="2556" ht="15">
      <c r="I2556" s="386"/>
    </row>
    <row r="2557" ht="15">
      <c r="I2557" s="386"/>
    </row>
    <row r="2558" ht="15">
      <c r="I2558" s="386"/>
    </row>
    <row r="2559" ht="15">
      <c r="I2559" s="386"/>
    </row>
    <row r="2560" ht="15">
      <c r="I2560" s="386"/>
    </row>
    <row r="2561" ht="15">
      <c r="I2561" s="386"/>
    </row>
    <row r="2562" ht="15">
      <c r="I2562" s="386"/>
    </row>
    <row r="2563" ht="15">
      <c r="I2563" s="386"/>
    </row>
    <row r="2564" ht="15">
      <c r="I2564" s="386"/>
    </row>
    <row r="2565" ht="15">
      <c r="I2565" s="386"/>
    </row>
    <row r="2566" ht="15">
      <c r="I2566" s="386"/>
    </row>
    <row r="2567" ht="15">
      <c r="I2567" s="386"/>
    </row>
    <row r="2568" ht="15">
      <c r="I2568" s="386"/>
    </row>
    <row r="2569" ht="15">
      <c r="I2569" s="386"/>
    </row>
    <row r="2570" ht="15">
      <c r="I2570" s="386"/>
    </row>
    <row r="2571" ht="15">
      <c r="I2571" s="386"/>
    </row>
    <row r="2572" ht="15">
      <c r="I2572" s="386"/>
    </row>
    <row r="2573" ht="15">
      <c r="I2573" s="386"/>
    </row>
    <row r="2574" ht="15">
      <c r="I2574" s="386"/>
    </row>
    <row r="2575" ht="15">
      <c r="I2575" s="386"/>
    </row>
    <row r="2576" ht="15">
      <c r="I2576" s="386"/>
    </row>
    <row r="2577" ht="15">
      <c r="I2577" s="386"/>
    </row>
    <row r="2578" ht="15">
      <c r="I2578" s="386"/>
    </row>
    <row r="2579" ht="15">
      <c r="I2579" s="386"/>
    </row>
    <row r="2580" ht="15">
      <c r="I2580" s="386"/>
    </row>
    <row r="2581" ht="15">
      <c r="I2581" s="386"/>
    </row>
    <row r="2582" ht="15">
      <c r="I2582" s="386"/>
    </row>
    <row r="2583" ht="15">
      <c r="I2583" s="386"/>
    </row>
    <row r="2584" ht="15">
      <c r="I2584" s="386"/>
    </row>
    <row r="2585" ht="15">
      <c r="I2585" s="386"/>
    </row>
    <row r="2586" ht="15">
      <c r="I2586" s="386"/>
    </row>
    <row r="2587" ht="15">
      <c r="I2587" s="386"/>
    </row>
    <row r="2588" ht="15">
      <c r="I2588" s="386"/>
    </row>
    <row r="2589" ht="15">
      <c r="I2589" s="386"/>
    </row>
    <row r="2590" ht="15">
      <c r="I2590" s="386"/>
    </row>
    <row r="2591" ht="15">
      <c r="I2591" s="386"/>
    </row>
    <row r="2592" ht="15">
      <c r="I2592" s="386"/>
    </row>
    <row r="2593" ht="15">
      <c r="I2593" s="386"/>
    </row>
    <row r="2594" ht="15">
      <c r="I2594" s="386"/>
    </row>
    <row r="2595" ht="15">
      <c r="I2595" s="386"/>
    </row>
    <row r="2596" ht="15">
      <c r="I2596" s="386"/>
    </row>
    <row r="2597" ht="15">
      <c r="I2597" s="386"/>
    </row>
    <row r="2598" ht="15">
      <c r="I2598" s="386"/>
    </row>
    <row r="2599" ht="15">
      <c r="I2599" s="386"/>
    </row>
    <row r="2600" ht="15">
      <c r="I2600" s="386"/>
    </row>
    <row r="2601" ht="15">
      <c r="I2601" s="386"/>
    </row>
    <row r="2602" ht="15">
      <c r="I2602" s="386"/>
    </row>
    <row r="2603" ht="15">
      <c r="I2603" s="386"/>
    </row>
    <row r="2604" ht="15">
      <c r="I2604" s="386"/>
    </row>
    <row r="2605" ht="15">
      <c r="I2605" s="386"/>
    </row>
    <row r="2606" ht="15">
      <c r="I2606" s="386"/>
    </row>
    <row r="2607" ht="15">
      <c r="I2607" s="386"/>
    </row>
    <row r="2608" ht="15">
      <c r="I2608" s="386"/>
    </row>
    <row r="2609" ht="15">
      <c r="I2609" s="386"/>
    </row>
    <row r="2610" ht="15">
      <c r="I2610" s="386"/>
    </row>
    <row r="2611" ht="15">
      <c r="I2611" s="386"/>
    </row>
    <row r="2612" ht="15">
      <c r="I2612" s="386"/>
    </row>
    <row r="2613" ht="15">
      <c r="I2613" s="386"/>
    </row>
    <row r="2614" ht="15">
      <c r="I2614" s="386"/>
    </row>
    <row r="2615" ht="15">
      <c r="I2615" s="386"/>
    </row>
    <row r="2616" ht="15">
      <c r="I2616" s="386"/>
    </row>
    <row r="2617" ht="15">
      <c r="I2617" s="386"/>
    </row>
    <row r="2618" ht="15">
      <c r="I2618" s="386"/>
    </row>
    <row r="2619" ht="15">
      <c r="I2619" s="386"/>
    </row>
    <row r="2620" ht="15">
      <c r="I2620" s="386"/>
    </row>
    <row r="2621" ht="15">
      <c r="I2621" s="386"/>
    </row>
    <row r="2622" ht="15">
      <c r="I2622" s="386"/>
    </row>
    <row r="2623" ht="15">
      <c r="I2623" s="386"/>
    </row>
    <row r="2624" ht="15">
      <c r="I2624" s="386"/>
    </row>
    <row r="2625" ht="15">
      <c r="I2625" s="386"/>
    </row>
    <row r="2626" ht="15">
      <c r="I2626" s="386"/>
    </row>
    <row r="2627" ht="15">
      <c r="I2627" s="386"/>
    </row>
    <row r="2628" ht="15">
      <c r="I2628" s="386"/>
    </row>
    <row r="2629" ht="15">
      <c r="I2629" s="386"/>
    </row>
    <row r="2630" ht="15">
      <c r="I2630" s="386"/>
    </row>
    <row r="2631" ht="15">
      <c r="I2631" s="386"/>
    </row>
    <row r="2632" ht="15">
      <c r="I2632" s="386"/>
    </row>
    <row r="2633" ht="15">
      <c r="I2633" s="386"/>
    </row>
    <row r="2634" ht="15">
      <c r="I2634" s="386"/>
    </row>
    <row r="2635" ht="15">
      <c r="I2635" s="386"/>
    </row>
    <row r="2636" ht="15">
      <c r="I2636" s="386"/>
    </row>
    <row r="2637" ht="15">
      <c r="I2637" s="386"/>
    </row>
    <row r="2638" ht="15">
      <c r="I2638" s="386"/>
    </row>
    <row r="2639" ht="15">
      <c r="I2639" s="386"/>
    </row>
    <row r="2640" ht="15">
      <c r="I2640" s="386"/>
    </row>
    <row r="2641" ht="15">
      <c r="I2641" s="386"/>
    </row>
    <row r="2642" ht="15">
      <c r="I2642" s="386"/>
    </row>
    <row r="2643" ht="15">
      <c r="I2643" s="386"/>
    </row>
    <row r="2644" ht="15">
      <c r="I2644" s="386"/>
    </row>
    <row r="2645" ht="15">
      <c r="I2645" s="386"/>
    </row>
    <row r="2646" ht="15">
      <c r="I2646" s="386"/>
    </row>
    <row r="2647" ht="15">
      <c r="I2647" s="386"/>
    </row>
    <row r="2648" ht="15">
      <c r="I2648" s="386"/>
    </row>
    <row r="2649" ht="15">
      <c r="I2649" s="386"/>
    </row>
    <row r="2650" ht="15">
      <c r="I2650" s="386"/>
    </row>
    <row r="2651" ht="15">
      <c r="I2651" s="386"/>
    </row>
    <row r="2652" ht="15">
      <c r="I2652" s="386"/>
    </row>
    <row r="2653" ht="15">
      <c r="I2653" s="386"/>
    </row>
    <row r="2654" ht="15">
      <c r="I2654" s="386"/>
    </row>
    <row r="2655" ht="15">
      <c r="I2655" s="386"/>
    </row>
    <row r="2656" ht="15">
      <c r="I2656" s="386"/>
    </row>
    <row r="2657" ht="15">
      <c r="I2657" s="386"/>
    </row>
    <row r="2658" ht="15">
      <c r="I2658" s="386"/>
    </row>
    <row r="2659" ht="15">
      <c r="I2659" s="386"/>
    </row>
    <row r="2660" ht="15">
      <c r="I2660" s="386"/>
    </row>
    <row r="2661" ht="15">
      <c r="I2661" s="386"/>
    </row>
    <row r="2662" ht="15">
      <c r="I2662" s="386"/>
    </row>
    <row r="2663" ht="15">
      <c r="I2663" s="386"/>
    </row>
    <row r="2664" ht="15">
      <c r="I2664" s="386"/>
    </row>
    <row r="2665" ht="15">
      <c r="I2665" s="386"/>
    </row>
    <row r="2666" ht="15">
      <c r="I2666" s="386"/>
    </row>
    <row r="2667" ht="15">
      <c r="I2667" s="386"/>
    </row>
    <row r="2668" ht="15">
      <c r="I2668" s="386"/>
    </row>
    <row r="2669" ht="15">
      <c r="I2669" s="386"/>
    </row>
    <row r="2670" ht="15">
      <c r="I2670" s="386"/>
    </row>
    <row r="2671" ht="15">
      <c r="I2671" s="386"/>
    </row>
    <row r="2672" ht="15">
      <c r="I2672" s="386"/>
    </row>
    <row r="2673" ht="15">
      <c r="I2673" s="386"/>
    </row>
    <row r="2674" ht="15">
      <c r="I2674" s="386"/>
    </row>
    <row r="2675" ht="15">
      <c r="I2675" s="386"/>
    </row>
    <row r="2676" ht="15">
      <c r="I2676" s="386"/>
    </row>
    <row r="2677" ht="15">
      <c r="I2677" s="386"/>
    </row>
    <row r="2678" ht="15">
      <c r="I2678" s="386"/>
    </row>
    <row r="2679" ht="15">
      <c r="I2679" s="386"/>
    </row>
    <row r="2680" ht="15">
      <c r="I2680" s="386"/>
    </row>
    <row r="2681" ht="15">
      <c r="I2681" s="386"/>
    </row>
    <row r="2682" ht="15">
      <c r="I2682" s="386"/>
    </row>
    <row r="2683" ht="15">
      <c r="I2683" s="386"/>
    </row>
    <row r="2684" ht="15">
      <c r="I2684" s="386"/>
    </row>
    <row r="2685" ht="15">
      <c r="I2685" s="386"/>
    </row>
    <row r="2686" ht="15">
      <c r="I2686" s="386"/>
    </row>
    <row r="2687" ht="15">
      <c r="I2687" s="386"/>
    </row>
    <row r="2688" ht="15">
      <c r="I2688" s="386"/>
    </row>
    <row r="2689" ht="15">
      <c r="I2689" s="386"/>
    </row>
    <row r="2690" ht="15">
      <c r="I2690" s="386"/>
    </row>
    <row r="2691" ht="15">
      <c r="I2691" s="386"/>
    </row>
    <row r="2692" ht="15">
      <c r="I2692" s="386"/>
    </row>
    <row r="2693" ht="15">
      <c r="I2693" s="386"/>
    </row>
    <row r="2694" ht="15">
      <c r="I2694" s="386"/>
    </row>
    <row r="2695" ht="15">
      <c r="I2695" s="386"/>
    </row>
    <row r="2696" ht="15">
      <c r="I2696" s="386"/>
    </row>
    <row r="2697" ht="15">
      <c r="I2697" s="386"/>
    </row>
    <row r="2698" ht="15">
      <c r="I2698" s="386"/>
    </row>
    <row r="2699" ht="15">
      <c r="I2699" s="386"/>
    </row>
    <row r="2700" ht="15">
      <c r="I2700" s="386"/>
    </row>
    <row r="2701" ht="15">
      <c r="I2701" s="386"/>
    </row>
    <row r="2702" ht="15">
      <c r="I2702" s="386"/>
    </row>
    <row r="2703" ht="15">
      <c r="I2703" s="386"/>
    </row>
    <row r="2704" ht="15">
      <c r="I2704" s="386"/>
    </row>
    <row r="2705" ht="15">
      <c r="I2705" s="386"/>
    </row>
    <row r="2706" ht="15">
      <c r="I2706" s="386"/>
    </row>
    <row r="2707" ht="15">
      <c r="I2707" s="386"/>
    </row>
    <row r="2708" ht="15">
      <c r="I2708" s="386"/>
    </row>
    <row r="2709" ht="15">
      <c r="I2709" s="386"/>
    </row>
    <row r="2710" ht="15">
      <c r="I2710" s="386"/>
    </row>
    <row r="2711" ht="15">
      <c r="I2711" s="386"/>
    </row>
    <row r="2712" ht="15">
      <c r="I2712" s="386"/>
    </row>
    <row r="2713" ht="15">
      <c r="I2713" s="386"/>
    </row>
    <row r="2714" ht="15">
      <c r="I2714" s="386"/>
    </row>
    <row r="2715" ht="15">
      <c r="I2715" s="386"/>
    </row>
    <row r="2716" ht="15">
      <c r="I2716" s="386"/>
    </row>
    <row r="2717" ht="15">
      <c r="I2717" s="386"/>
    </row>
    <row r="2718" ht="15">
      <c r="I2718" s="386"/>
    </row>
    <row r="2719" ht="15">
      <c r="I2719" s="386"/>
    </row>
    <row r="2720" ht="15">
      <c r="I2720" s="386"/>
    </row>
    <row r="2721" ht="15">
      <c r="I2721" s="386"/>
    </row>
    <row r="2722" ht="15">
      <c r="I2722" s="386"/>
    </row>
    <row r="2723" ht="15">
      <c r="I2723" s="386"/>
    </row>
    <row r="2724" ht="15">
      <c r="I2724" s="386"/>
    </row>
    <row r="2725" ht="15">
      <c r="I2725" s="386"/>
    </row>
    <row r="2726" ht="15">
      <c r="I2726" s="386"/>
    </row>
    <row r="2727" ht="15">
      <c r="I2727" s="386"/>
    </row>
    <row r="2728" ht="15">
      <c r="I2728" s="386"/>
    </row>
    <row r="2729" ht="15">
      <c r="I2729" s="386"/>
    </row>
    <row r="2730" ht="15">
      <c r="I2730" s="386"/>
    </row>
    <row r="2731" ht="15">
      <c r="I2731" s="386"/>
    </row>
    <row r="2732" ht="15">
      <c r="I2732" s="386"/>
    </row>
    <row r="2733" ht="15">
      <c r="I2733" s="386"/>
    </row>
    <row r="2734" ht="15">
      <c r="I2734" s="386"/>
    </row>
    <row r="2735" ht="15">
      <c r="I2735" s="386"/>
    </row>
    <row r="2736" ht="15">
      <c r="I2736" s="386"/>
    </row>
    <row r="2737" ht="15">
      <c r="I2737" s="386"/>
    </row>
    <row r="2738" ht="15">
      <c r="I2738" s="386"/>
    </row>
    <row r="2739" ht="15">
      <c r="I2739" s="386"/>
    </row>
    <row r="2740" ht="15">
      <c r="I2740" s="386"/>
    </row>
    <row r="2741" ht="15">
      <c r="I2741" s="386"/>
    </row>
    <row r="2742" ht="15">
      <c r="I2742" s="386"/>
    </row>
    <row r="2743" ht="15">
      <c r="I2743" s="386"/>
    </row>
    <row r="2744" ht="15">
      <c r="I2744" s="386"/>
    </row>
    <row r="2745" ht="15">
      <c r="I2745" s="386"/>
    </row>
    <row r="2746" ht="15">
      <c r="I2746" s="386"/>
    </row>
    <row r="2747" ht="15">
      <c r="I2747" s="386"/>
    </row>
    <row r="2748" ht="15">
      <c r="I2748" s="386"/>
    </row>
    <row r="2749" ht="15">
      <c r="I2749" s="386"/>
    </row>
    <row r="2750" ht="15">
      <c r="I2750" s="386"/>
    </row>
    <row r="2751" ht="15">
      <c r="I2751" s="386"/>
    </row>
    <row r="2752" ht="15">
      <c r="I2752" s="386"/>
    </row>
    <row r="2753" ht="15">
      <c r="I2753" s="386"/>
    </row>
    <row r="2754" ht="15">
      <c r="I2754" s="386"/>
    </row>
    <row r="2755" ht="15">
      <c r="I2755" s="386"/>
    </row>
    <row r="2756" ht="15">
      <c r="I2756" s="386"/>
    </row>
    <row r="2757" ht="15">
      <c r="I2757" s="386"/>
    </row>
    <row r="2758" ht="15">
      <c r="I2758" s="386"/>
    </row>
    <row r="2759" ht="15">
      <c r="I2759" s="386"/>
    </row>
    <row r="2760" ht="15">
      <c r="I2760" s="386"/>
    </row>
    <row r="2761" ht="15">
      <c r="I2761" s="386"/>
    </row>
    <row r="2762" ht="15">
      <c r="I2762" s="386"/>
    </row>
    <row r="2763" ht="15">
      <c r="I2763" s="386"/>
    </row>
    <row r="2764" ht="15">
      <c r="I2764" s="386"/>
    </row>
    <row r="2765" ht="15">
      <c r="I2765" s="386"/>
    </row>
    <row r="2766" ht="15">
      <c r="I2766" s="386"/>
    </row>
    <row r="2767" ht="15">
      <c r="I2767" s="386"/>
    </row>
    <row r="2768" ht="15">
      <c r="I2768" s="386"/>
    </row>
    <row r="2769" ht="15">
      <c r="I2769" s="386"/>
    </row>
    <row r="2770" ht="15">
      <c r="I2770" s="386"/>
    </row>
    <row r="2771" ht="15">
      <c r="I2771" s="386"/>
    </row>
    <row r="2772" ht="15">
      <c r="I2772" s="386"/>
    </row>
    <row r="2773" ht="15">
      <c r="I2773" s="386"/>
    </row>
    <row r="2774" ht="15">
      <c r="I2774" s="386"/>
    </row>
    <row r="2775" ht="15">
      <c r="I2775" s="386"/>
    </row>
    <row r="2776" ht="15">
      <c r="I2776" s="386"/>
    </row>
    <row r="2777" ht="15">
      <c r="I2777" s="386"/>
    </row>
    <row r="2778" ht="15">
      <c r="I2778" s="386"/>
    </row>
    <row r="2779" ht="15">
      <c r="I2779" s="386"/>
    </row>
    <row r="2780" ht="15">
      <c r="I2780" s="386"/>
    </row>
    <row r="2781" ht="15">
      <c r="I2781" s="386"/>
    </row>
    <row r="2782" ht="15">
      <c r="I2782" s="386"/>
    </row>
    <row r="2783" ht="15">
      <c r="I2783" s="386"/>
    </row>
    <row r="2784" ht="15">
      <c r="I2784" s="386"/>
    </row>
    <row r="2785" ht="15">
      <c r="I2785" s="386"/>
    </row>
    <row r="2786" ht="15">
      <c r="I2786" s="386"/>
    </row>
    <row r="2787" ht="15">
      <c r="I2787" s="386"/>
    </row>
    <row r="2788" ht="15">
      <c r="I2788" s="386"/>
    </row>
    <row r="2789" ht="15">
      <c r="I2789" s="386"/>
    </row>
    <row r="2790" ht="15">
      <c r="I2790" s="386"/>
    </row>
    <row r="2791" ht="15">
      <c r="I2791" s="386"/>
    </row>
    <row r="2792" ht="15">
      <c r="I2792" s="386"/>
    </row>
    <row r="2793" ht="15">
      <c r="I2793" s="386"/>
    </row>
    <row r="2794" ht="15">
      <c r="I2794" s="386"/>
    </row>
    <row r="2795" ht="15">
      <c r="I2795" s="386"/>
    </row>
    <row r="2796" ht="15">
      <c r="I2796" s="386"/>
    </row>
    <row r="2797" ht="15">
      <c r="I2797" s="386"/>
    </row>
    <row r="2798" ht="15">
      <c r="I2798" s="386"/>
    </row>
    <row r="2799" ht="15">
      <c r="I2799" s="386"/>
    </row>
    <row r="2800" ht="15">
      <c r="I2800" s="386"/>
    </row>
    <row r="2801" ht="15">
      <c r="I2801" s="386"/>
    </row>
    <row r="2802" ht="15">
      <c r="I2802" s="386"/>
    </row>
    <row r="2803" ht="15">
      <c r="I2803" s="386"/>
    </row>
    <row r="2804" ht="15">
      <c r="I2804" s="386"/>
    </row>
    <row r="2805" ht="15">
      <c r="I2805" s="386"/>
    </row>
    <row r="2806" ht="15">
      <c r="I2806" s="386"/>
    </row>
    <row r="2807" ht="15">
      <c r="I2807" s="386"/>
    </row>
    <row r="2808" ht="15">
      <c r="I2808" s="386"/>
    </row>
    <row r="2809" ht="15">
      <c r="I2809" s="386"/>
    </row>
    <row r="2810" ht="15">
      <c r="I2810" s="386"/>
    </row>
    <row r="2811" ht="15">
      <c r="I2811" s="386"/>
    </row>
    <row r="2812" ht="15">
      <c r="I2812" s="386"/>
    </row>
    <row r="2813" ht="15">
      <c r="I2813" s="386"/>
    </row>
    <row r="2814" ht="15">
      <c r="I2814" s="386"/>
    </row>
    <row r="2815" ht="15">
      <c r="I2815" s="386"/>
    </row>
    <row r="2816" ht="15">
      <c r="I2816" s="386"/>
    </row>
    <row r="2817" ht="15">
      <c r="I2817" s="386"/>
    </row>
    <row r="2818" ht="15">
      <c r="I2818" s="386"/>
    </row>
    <row r="2819" ht="15">
      <c r="I2819" s="386"/>
    </row>
    <row r="2820" ht="15">
      <c r="I2820" s="386"/>
    </row>
    <row r="2821" ht="15">
      <c r="I2821" s="386"/>
    </row>
    <row r="2822" ht="15">
      <c r="I2822" s="386"/>
    </row>
    <row r="2823" ht="15">
      <c r="I2823" s="386"/>
    </row>
    <row r="2824" ht="15">
      <c r="I2824" s="386"/>
    </row>
    <row r="2825" ht="15">
      <c r="I2825" s="386"/>
    </row>
    <row r="2826" ht="15">
      <c r="I2826" s="386"/>
    </row>
    <row r="2827" ht="15">
      <c r="I2827" s="386"/>
    </row>
    <row r="2828" ht="15">
      <c r="I2828" s="386"/>
    </row>
    <row r="2829" ht="15">
      <c r="I2829" s="386"/>
    </row>
    <row r="2830" ht="15">
      <c r="I2830" s="386"/>
    </row>
    <row r="2831" ht="15">
      <c r="I2831" s="386"/>
    </row>
    <row r="2832" ht="15">
      <c r="I2832" s="386"/>
    </row>
    <row r="2833" ht="15">
      <c r="I2833" s="386"/>
    </row>
    <row r="2834" ht="15">
      <c r="I2834" s="386"/>
    </row>
    <row r="2835" ht="15">
      <c r="I2835" s="386"/>
    </row>
    <row r="2836" ht="15">
      <c r="I2836" s="386"/>
    </row>
    <row r="2837" ht="15">
      <c r="I2837" s="386"/>
    </row>
    <row r="2838" ht="15">
      <c r="I2838" s="386"/>
    </row>
    <row r="2839" ht="15">
      <c r="I2839" s="386"/>
    </row>
    <row r="2840" ht="15">
      <c r="I2840" s="386"/>
    </row>
    <row r="2841" ht="15">
      <c r="I2841" s="386"/>
    </row>
    <row r="2842" ht="15">
      <c r="I2842" s="386"/>
    </row>
    <row r="2843" ht="15">
      <c r="I2843" s="386"/>
    </row>
    <row r="2844" ht="15">
      <c r="I2844" s="386"/>
    </row>
    <row r="2845" ht="15">
      <c r="I2845" s="386"/>
    </row>
    <row r="2846" ht="15">
      <c r="I2846" s="386"/>
    </row>
    <row r="2847" ht="15">
      <c r="I2847" s="386"/>
    </row>
    <row r="2848" ht="15">
      <c r="I2848" s="386"/>
    </row>
    <row r="2849" ht="15">
      <c r="I2849" s="386"/>
    </row>
    <row r="2850" ht="15">
      <c r="I2850" s="386"/>
    </row>
    <row r="2851" ht="15">
      <c r="I2851" s="386"/>
    </row>
    <row r="2852" ht="15">
      <c r="I2852" s="386"/>
    </row>
    <row r="2853" ht="15">
      <c r="I2853" s="386"/>
    </row>
    <row r="2854" ht="15">
      <c r="I2854" s="386"/>
    </row>
    <row r="2855" ht="15">
      <c r="I2855" s="386"/>
    </row>
    <row r="2856" ht="15">
      <c r="I2856" s="386"/>
    </row>
    <row r="2857" ht="15">
      <c r="I2857" s="386"/>
    </row>
    <row r="2858" ht="15">
      <c r="I2858" s="386"/>
    </row>
    <row r="2859" ht="15">
      <c r="I2859" s="386"/>
    </row>
    <row r="2860" ht="15">
      <c r="I2860" s="386"/>
    </row>
    <row r="2861" ht="15">
      <c r="I2861" s="386"/>
    </row>
    <row r="2862" ht="15">
      <c r="I2862" s="386"/>
    </row>
    <row r="2863" ht="15">
      <c r="I2863" s="386"/>
    </row>
    <row r="2864" ht="15">
      <c r="I2864" s="386"/>
    </row>
    <row r="2865" ht="15">
      <c r="I2865" s="386"/>
    </row>
    <row r="2866" ht="15">
      <c r="I2866" s="386"/>
    </row>
    <row r="2867" ht="15">
      <c r="I2867" s="386"/>
    </row>
    <row r="2868" ht="15">
      <c r="I2868" s="386"/>
    </row>
    <row r="2869" ht="15">
      <c r="I2869" s="386"/>
    </row>
    <row r="2870" ht="15">
      <c r="I2870" s="386"/>
    </row>
    <row r="2871" ht="15">
      <c r="I2871" s="386"/>
    </row>
    <row r="2872" ht="15">
      <c r="I2872" s="386"/>
    </row>
    <row r="2873" ht="15">
      <c r="I2873" s="386"/>
    </row>
    <row r="2874" ht="15">
      <c r="I2874" s="386"/>
    </row>
    <row r="2875" ht="15">
      <c r="I2875" s="386"/>
    </row>
    <row r="2876" ht="15">
      <c r="I2876" s="386"/>
    </row>
    <row r="2877" ht="15">
      <c r="I2877" s="386"/>
    </row>
    <row r="2878" ht="15">
      <c r="I2878" s="386"/>
    </row>
    <row r="2879" ht="15">
      <c r="I2879" s="386"/>
    </row>
    <row r="2880" ht="15">
      <c r="I2880" s="386"/>
    </row>
    <row r="2881" ht="15">
      <c r="I2881" s="386"/>
    </row>
    <row r="2882" ht="15">
      <c r="I2882" s="386"/>
    </row>
    <row r="2883" ht="15">
      <c r="I2883" s="386"/>
    </row>
    <row r="2884" ht="15">
      <c r="I2884" s="386"/>
    </row>
    <row r="2885" ht="15">
      <c r="I2885" s="386"/>
    </row>
    <row r="2886" ht="15">
      <c r="I2886" s="386"/>
    </row>
    <row r="2887" ht="15">
      <c r="I2887" s="386"/>
    </row>
    <row r="2888" ht="15">
      <c r="I2888" s="386"/>
    </row>
    <row r="2889" ht="15">
      <c r="I2889" s="386"/>
    </row>
    <row r="2890" ht="15">
      <c r="I2890" s="386"/>
    </row>
    <row r="2891" ht="15">
      <c r="I2891" s="386"/>
    </row>
    <row r="2892" ht="15">
      <c r="I2892" s="386"/>
    </row>
    <row r="2893" ht="15">
      <c r="I2893" s="386"/>
    </row>
    <row r="2894" ht="15">
      <c r="I2894" s="386"/>
    </row>
    <row r="2895" ht="15">
      <c r="I2895" s="386"/>
    </row>
    <row r="2896" ht="15">
      <c r="I2896" s="386"/>
    </row>
    <row r="2897" ht="15">
      <c r="I2897" s="386"/>
    </row>
    <row r="2898" ht="15">
      <c r="I2898" s="386"/>
    </row>
    <row r="2899" ht="15">
      <c r="I2899" s="386"/>
    </row>
    <row r="2900" ht="15">
      <c r="I2900" s="386"/>
    </row>
    <row r="2901" ht="15">
      <c r="I2901" s="386"/>
    </row>
    <row r="2902" ht="15">
      <c r="I2902" s="386"/>
    </row>
    <row r="2903" ht="15">
      <c r="I2903" s="386"/>
    </row>
    <row r="2904" ht="15">
      <c r="I2904" s="386"/>
    </row>
    <row r="2905" ht="15">
      <c r="I2905" s="386"/>
    </row>
    <row r="2906" ht="15">
      <c r="I2906" s="386"/>
    </row>
    <row r="2907" ht="15">
      <c r="I2907" s="386"/>
    </row>
    <row r="2908" ht="15">
      <c r="I2908" s="386"/>
    </row>
    <row r="2909" ht="15">
      <c r="I2909" s="386"/>
    </row>
    <row r="2910" ht="15">
      <c r="I2910" s="386"/>
    </row>
    <row r="2911" ht="15">
      <c r="I2911" s="386"/>
    </row>
    <row r="2912" ht="15">
      <c r="I2912" s="386"/>
    </row>
    <row r="2913" ht="15">
      <c r="I2913" s="386"/>
    </row>
    <row r="2914" ht="15">
      <c r="I2914" s="386"/>
    </row>
    <row r="2915" ht="15">
      <c r="I2915" s="386"/>
    </row>
    <row r="2916" ht="15">
      <c r="I2916" s="386"/>
    </row>
    <row r="2917" ht="15">
      <c r="I2917" s="386"/>
    </row>
    <row r="2918" ht="15">
      <c r="I2918" s="386"/>
    </row>
    <row r="2919" ht="15">
      <c r="I2919" s="386"/>
    </row>
    <row r="2920" ht="15">
      <c r="I2920" s="386"/>
    </row>
    <row r="2921" ht="15">
      <c r="I2921" s="386"/>
    </row>
    <row r="2922" ht="15">
      <c r="I2922" s="386"/>
    </row>
    <row r="2923" ht="15">
      <c r="I2923" s="386"/>
    </row>
    <row r="2924" ht="15">
      <c r="I2924" s="386"/>
    </row>
    <row r="2925" ht="15">
      <c r="I2925" s="386"/>
    </row>
    <row r="2926" ht="15">
      <c r="I2926" s="386"/>
    </row>
    <row r="2927" ht="15">
      <c r="I2927" s="386"/>
    </row>
    <row r="2928" ht="15">
      <c r="I2928" s="386"/>
    </row>
    <row r="2929" ht="15">
      <c r="I2929" s="386"/>
    </row>
    <row r="2930" ht="15">
      <c r="I2930" s="386"/>
    </row>
    <row r="2931" ht="15">
      <c r="I2931" s="386"/>
    </row>
    <row r="2932" ht="15">
      <c r="I2932" s="386"/>
    </row>
    <row r="2933" ht="15">
      <c r="I2933" s="386"/>
    </row>
    <row r="2934" ht="15">
      <c r="I2934" s="386"/>
    </row>
    <row r="2935" ht="15">
      <c r="I2935" s="386"/>
    </row>
    <row r="2936" ht="15">
      <c r="I2936" s="386"/>
    </row>
    <row r="2937" ht="15">
      <c r="I2937" s="386"/>
    </row>
    <row r="2938" ht="15">
      <c r="I2938" s="386"/>
    </row>
    <row r="2939" ht="15">
      <c r="I2939" s="386"/>
    </row>
    <row r="2940" ht="15">
      <c r="I2940" s="386"/>
    </row>
    <row r="2941" ht="15">
      <c r="I2941" s="386"/>
    </row>
    <row r="2942" ht="15">
      <c r="I2942" s="386"/>
    </row>
    <row r="2943" ht="15">
      <c r="I2943" s="386"/>
    </row>
    <row r="2944" ht="15">
      <c r="I2944" s="386"/>
    </row>
    <row r="2945" ht="15">
      <c r="I2945" s="386"/>
    </row>
    <row r="2946" ht="15">
      <c r="I2946" s="386"/>
    </row>
    <row r="2947" ht="15">
      <c r="I2947" s="386"/>
    </row>
    <row r="2948" ht="15">
      <c r="I2948" s="386"/>
    </row>
    <row r="2949" ht="15">
      <c r="I2949" s="386"/>
    </row>
    <row r="2950" ht="15">
      <c r="I2950" s="386"/>
    </row>
    <row r="2951" ht="15">
      <c r="I2951" s="386"/>
    </row>
    <row r="2952" ht="15">
      <c r="I2952" s="386"/>
    </row>
    <row r="2953" ht="15">
      <c r="I2953" s="386"/>
    </row>
    <row r="2954" ht="15">
      <c r="I2954" s="386"/>
    </row>
    <row r="2955" ht="15">
      <c r="I2955" s="386"/>
    </row>
    <row r="2956" ht="15">
      <c r="I2956" s="386"/>
    </row>
    <row r="2957" ht="15">
      <c r="I2957" s="386"/>
    </row>
    <row r="2958" ht="15">
      <c r="I2958" s="386"/>
    </row>
    <row r="2959" ht="15">
      <c r="I2959" s="386"/>
    </row>
    <row r="2960" ht="15">
      <c r="I2960" s="386"/>
    </row>
    <row r="2961" ht="15">
      <c r="I2961" s="386"/>
    </row>
    <row r="2962" ht="15">
      <c r="I2962" s="386"/>
    </row>
    <row r="2963" ht="15">
      <c r="I2963" s="386"/>
    </row>
    <row r="2964" ht="15">
      <c r="I2964" s="386"/>
    </row>
    <row r="2965" ht="15">
      <c r="I2965" s="386"/>
    </row>
    <row r="2966" ht="15">
      <c r="I2966" s="386"/>
    </row>
    <row r="2967" ht="15">
      <c r="I2967" s="386"/>
    </row>
    <row r="2968" ht="15">
      <c r="I2968" s="386"/>
    </row>
    <row r="2969" ht="15">
      <c r="I2969" s="386"/>
    </row>
    <row r="2970" ht="15">
      <c r="I2970" s="386"/>
    </row>
    <row r="2971" ht="15">
      <c r="I2971" s="386"/>
    </row>
    <row r="2972" ht="15">
      <c r="I2972" s="386"/>
    </row>
    <row r="2973" ht="15">
      <c r="I2973" s="386"/>
    </row>
    <row r="2974" ht="15">
      <c r="I2974" s="386"/>
    </row>
    <row r="2975" ht="15">
      <c r="I2975" s="386"/>
    </row>
    <row r="2976" ht="15">
      <c r="I2976" s="386"/>
    </row>
    <row r="2977" ht="15">
      <c r="I2977" s="386"/>
    </row>
    <row r="2978" ht="15">
      <c r="I2978" s="386"/>
    </row>
    <row r="2979" ht="15">
      <c r="I2979" s="386"/>
    </row>
    <row r="2980" ht="15">
      <c r="I2980" s="386"/>
    </row>
    <row r="2981" ht="15">
      <c r="I2981" s="386"/>
    </row>
    <row r="2982" ht="15">
      <c r="I2982" s="386"/>
    </row>
    <row r="2983" ht="15">
      <c r="I2983" s="386"/>
    </row>
    <row r="2984" ht="15">
      <c r="I2984" s="386"/>
    </row>
    <row r="2985" ht="15">
      <c r="I2985" s="386"/>
    </row>
    <row r="2986" ht="15">
      <c r="I2986" s="386"/>
    </row>
    <row r="2987" ht="15">
      <c r="I2987" s="386"/>
    </row>
    <row r="2988" ht="15">
      <c r="I2988" s="386"/>
    </row>
    <row r="2989" ht="15">
      <c r="I2989" s="386"/>
    </row>
    <row r="2990" ht="15">
      <c r="I2990" s="386"/>
    </row>
    <row r="2991" ht="15">
      <c r="I2991" s="386"/>
    </row>
    <row r="2992" ht="15">
      <c r="I2992" s="386"/>
    </row>
    <row r="2993" ht="15">
      <c r="I2993" s="386"/>
    </row>
    <row r="2994" ht="15">
      <c r="I2994" s="386"/>
    </row>
    <row r="2995" ht="15">
      <c r="I2995" s="386"/>
    </row>
    <row r="2996" ht="15">
      <c r="I2996" s="386"/>
    </row>
    <row r="2997" ht="15">
      <c r="I2997" s="386"/>
    </row>
    <row r="2998" ht="15">
      <c r="I2998" s="386"/>
    </row>
    <row r="2999" ht="15">
      <c r="I2999" s="386"/>
    </row>
    <row r="3000" ht="15">
      <c r="I3000" s="386"/>
    </row>
    <row r="3001" ht="15">
      <c r="I3001" s="386"/>
    </row>
    <row r="3002" ht="15">
      <c r="I3002" s="386"/>
    </row>
    <row r="3003" ht="15">
      <c r="I3003" s="386"/>
    </row>
    <row r="3004" ht="15">
      <c r="I3004" s="386"/>
    </row>
    <row r="3005" ht="15">
      <c r="I3005" s="386"/>
    </row>
    <row r="3006" ht="15">
      <c r="I3006" s="386"/>
    </row>
    <row r="3007" ht="15">
      <c r="I3007" s="386"/>
    </row>
    <row r="3008" ht="15">
      <c r="I3008" s="386"/>
    </row>
    <row r="3009" ht="15">
      <c r="I3009" s="386"/>
    </row>
    <row r="3010" ht="15">
      <c r="I3010" s="386"/>
    </row>
    <row r="3011" ht="15">
      <c r="I3011" s="386"/>
    </row>
    <row r="3012" ht="15">
      <c r="I3012" s="386"/>
    </row>
    <row r="3013" ht="15">
      <c r="I3013" s="386"/>
    </row>
    <row r="3014" ht="15">
      <c r="I3014" s="386"/>
    </row>
    <row r="3015" ht="15">
      <c r="I3015" s="386"/>
    </row>
    <row r="3016" ht="15">
      <c r="I3016" s="386"/>
    </row>
    <row r="3017" ht="15">
      <c r="I3017" s="386"/>
    </row>
    <row r="3018" ht="15">
      <c r="I3018" s="386"/>
    </row>
    <row r="3019" ht="15">
      <c r="I3019" s="386"/>
    </row>
    <row r="3020" ht="15">
      <c r="I3020" s="386"/>
    </row>
    <row r="3021" ht="15">
      <c r="I3021" s="386"/>
    </row>
    <row r="3022" ht="15">
      <c r="I3022" s="386"/>
    </row>
    <row r="3023" ht="15">
      <c r="I3023" s="386"/>
    </row>
    <row r="3024" ht="15">
      <c r="I3024" s="386"/>
    </row>
    <row r="3025" ht="15">
      <c r="I3025" s="386"/>
    </row>
    <row r="3026" ht="15">
      <c r="I3026" s="386"/>
    </row>
    <row r="3027" ht="15">
      <c r="I3027" s="386"/>
    </row>
    <row r="3028" ht="15">
      <c r="I3028" s="386"/>
    </row>
    <row r="3029" ht="15">
      <c r="I3029" s="386"/>
    </row>
    <row r="3030" ht="15">
      <c r="I3030" s="386"/>
    </row>
    <row r="3031" ht="15">
      <c r="I3031" s="386"/>
    </row>
    <row r="3032" ht="15">
      <c r="I3032" s="386"/>
    </row>
    <row r="3033" ht="15">
      <c r="I3033" s="386"/>
    </row>
    <row r="3034" ht="15">
      <c r="I3034" s="386"/>
    </row>
    <row r="3035" ht="15">
      <c r="I3035" s="386"/>
    </row>
    <row r="3036" ht="15">
      <c r="I3036" s="386"/>
    </row>
    <row r="3037" ht="15">
      <c r="I3037" s="386"/>
    </row>
    <row r="3038" ht="15">
      <c r="I3038" s="386"/>
    </row>
    <row r="3039" ht="15">
      <c r="I3039" s="386"/>
    </row>
    <row r="3040" ht="15">
      <c r="I3040" s="386"/>
    </row>
    <row r="3041" ht="15">
      <c r="I3041" s="386"/>
    </row>
    <row r="3042" ht="15">
      <c r="I3042" s="386"/>
    </row>
    <row r="3043" ht="15">
      <c r="I3043" s="386"/>
    </row>
    <row r="3044" ht="15">
      <c r="I3044" s="386"/>
    </row>
    <row r="3045" ht="15">
      <c r="I3045" s="386"/>
    </row>
    <row r="3046" ht="15">
      <c r="I3046" s="386"/>
    </row>
    <row r="3047" ht="15">
      <c r="I3047" s="386"/>
    </row>
    <row r="3048" ht="15">
      <c r="I3048" s="386"/>
    </row>
    <row r="3049" ht="15">
      <c r="I3049" s="386"/>
    </row>
    <row r="3050" ht="15">
      <c r="I3050" s="386"/>
    </row>
    <row r="3051" ht="15">
      <c r="I3051" s="386"/>
    </row>
    <row r="3052" ht="15">
      <c r="I3052" s="386"/>
    </row>
    <row r="3053" ht="15">
      <c r="I3053" s="386"/>
    </row>
    <row r="3054" ht="15">
      <c r="I3054" s="386"/>
    </row>
    <row r="3055" ht="15">
      <c r="I3055" s="386"/>
    </row>
    <row r="3056" ht="15">
      <c r="I3056" s="386"/>
    </row>
    <row r="3057" ht="15">
      <c r="I3057" s="386"/>
    </row>
    <row r="3058" ht="15">
      <c r="I3058" s="386"/>
    </row>
    <row r="3059" ht="15">
      <c r="I3059" s="386"/>
    </row>
    <row r="3060" ht="15">
      <c r="I3060" s="386"/>
    </row>
    <row r="3061" ht="15">
      <c r="I3061" s="386"/>
    </row>
    <row r="3062" ht="15">
      <c r="I3062" s="386"/>
    </row>
    <row r="3063" ht="15">
      <c r="I3063" s="386"/>
    </row>
    <row r="3064" ht="15">
      <c r="I3064" s="386"/>
    </row>
    <row r="3065" ht="15">
      <c r="I3065" s="386"/>
    </row>
    <row r="3066" ht="15">
      <c r="I3066" s="386"/>
    </row>
    <row r="3067" ht="15">
      <c r="I3067" s="386"/>
    </row>
    <row r="3068" ht="15">
      <c r="I3068" s="386"/>
    </row>
    <row r="3069" ht="15">
      <c r="I3069" s="386"/>
    </row>
    <row r="3070" ht="15">
      <c r="I3070" s="386"/>
    </row>
    <row r="3071" ht="15">
      <c r="I3071" s="386"/>
    </row>
    <row r="3072" ht="15">
      <c r="I3072" s="386"/>
    </row>
    <row r="3073" ht="15">
      <c r="I3073" s="386"/>
    </row>
    <row r="3074" ht="15">
      <c r="I3074" s="386"/>
    </row>
    <row r="3075" ht="15">
      <c r="I3075" s="386"/>
    </row>
    <row r="3076" ht="15">
      <c r="I3076" s="386"/>
    </row>
    <row r="3077" ht="15">
      <c r="I3077" s="386"/>
    </row>
    <row r="3078" ht="15">
      <c r="I3078" s="386"/>
    </row>
    <row r="3079" ht="15">
      <c r="I3079" s="386"/>
    </row>
    <row r="3080" ht="15">
      <c r="I3080" s="386"/>
    </row>
    <row r="3081" ht="15">
      <c r="I3081" s="386"/>
    </row>
    <row r="3082" ht="15">
      <c r="I3082" s="386"/>
    </row>
    <row r="3083" ht="15">
      <c r="I3083" s="386"/>
    </row>
    <row r="3084" ht="15">
      <c r="I3084" s="386"/>
    </row>
    <row r="3085" ht="15">
      <c r="I3085" s="386"/>
    </row>
    <row r="3086" ht="15">
      <c r="I3086" s="386"/>
    </row>
    <row r="3087" ht="15">
      <c r="I3087" s="386"/>
    </row>
    <row r="3088" ht="15">
      <c r="I3088" s="386"/>
    </row>
    <row r="3089" ht="15">
      <c r="I3089" s="386"/>
    </row>
    <row r="3090" ht="15">
      <c r="I3090" s="386"/>
    </row>
    <row r="3091" ht="15">
      <c r="I3091" s="386"/>
    </row>
    <row r="3092" ht="15">
      <c r="I3092" s="386"/>
    </row>
    <row r="3093" ht="15">
      <c r="I3093" s="386"/>
    </row>
    <row r="3094" ht="15">
      <c r="I3094" s="386"/>
    </row>
    <row r="3095" ht="15">
      <c r="I3095" s="386"/>
    </row>
    <row r="3096" ht="15">
      <c r="I3096" s="386"/>
    </row>
    <row r="3097" ht="15">
      <c r="I3097" s="386"/>
    </row>
    <row r="3098" ht="15">
      <c r="I3098" s="386"/>
    </row>
    <row r="3099" ht="15">
      <c r="I3099" s="386"/>
    </row>
    <row r="3100" ht="15">
      <c r="I3100" s="386"/>
    </row>
    <row r="3101" ht="15">
      <c r="I3101" s="386"/>
    </row>
    <row r="3102" ht="15">
      <c r="I3102" s="386"/>
    </row>
    <row r="3103" ht="15">
      <c r="I3103" s="386"/>
    </row>
    <row r="3104" ht="15">
      <c r="I3104" s="386"/>
    </row>
    <row r="3105" ht="15">
      <c r="I3105" s="386"/>
    </row>
    <row r="3106" ht="15">
      <c r="I3106" s="386"/>
    </row>
    <row r="3107" ht="15">
      <c r="I3107" s="386"/>
    </row>
    <row r="3108" ht="15">
      <c r="I3108" s="386"/>
    </row>
    <row r="3109" ht="15">
      <c r="I3109" s="386"/>
    </row>
    <row r="3110" ht="15">
      <c r="I3110" s="386"/>
    </row>
    <row r="3111" ht="15">
      <c r="I3111" s="386"/>
    </row>
    <row r="3112" ht="15">
      <c r="I3112" s="386"/>
    </row>
    <row r="3113" ht="15">
      <c r="I3113" s="386"/>
    </row>
    <row r="3114" ht="15">
      <c r="I3114" s="386"/>
    </row>
    <row r="3115" ht="15">
      <c r="I3115" s="386"/>
    </row>
    <row r="3116" ht="15">
      <c r="I3116" s="386"/>
    </row>
    <row r="3117" ht="15">
      <c r="I3117" s="386"/>
    </row>
    <row r="3118" ht="15">
      <c r="I3118" s="386"/>
    </row>
    <row r="3119" ht="15">
      <c r="I3119" s="386"/>
    </row>
    <row r="3120" ht="15">
      <c r="I3120" s="386"/>
    </row>
    <row r="3121" ht="15">
      <c r="I3121" s="386"/>
    </row>
    <row r="3122" ht="15">
      <c r="I3122" s="386"/>
    </row>
    <row r="3123" ht="15">
      <c r="I3123" s="386"/>
    </row>
    <row r="3124" ht="15">
      <c r="I3124" s="386"/>
    </row>
    <row r="3125" ht="15">
      <c r="I3125" s="386"/>
    </row>
    <row r="3126" ht="15">
      <c r="I3126" s="386"/>
    </row>
    <row r="3127" ht="15">
      <c r="I3127" s="386"/>
    </row>
    <row r="3128" ht="15">
      <c r="I3128" s="386"/>
    </row>
    <row r="3129" ht="15">
      <c r="I3129" s="386"/>
    </row>
    <row r="3130" ht="15">
      <c r="I3130" s="386"/>
    </row>
    <row r="3131" ht="15">
      <c r="I3131" s="386"/>
    </row>
    <row r="3132" ht="15">
      <c r="I3132" s="386"/>
    </row>
    <row r="3133" ht="15">
      <c r="I3133" s="386"/>
    </row>
    <row r="3134" ht="15">
      <c r="I3134" s="386"/>
    </row>
    <row r="3135" ht="15">
      <c r="I3135" s="386"/>
    </row>
    <row r="3136" ht="15">
      <c r="I3136" s="386"/>
    </row>
    <row r="3137" ht="15">
      <c r="I3137" s="386"/>
    </row>
    <row r="3138" ht="15">
      <c r="I3138" s="386"/>
    </row>
    <row r="3139" ht="15">
      <c r="I3139" s="386"/>
    </row>
    <row r="3140" ht="15">
      <c r="I3140" s="386"/>
    </row>
    <row r="3141" ht="15">
      <c r="I3141" s="386"/>
    </row>
    <row r="3142" ht="15">
      <c r="I3142" s="386"/>
    </row>
    <row r="3143" ht="15">
      <c r="I3143" s="386"/>
    </row>
    <row r="3144" ht="15">
      <c r="I3144" s="386"/>
    </row>
    <row r="3145" ht="15">
      <c r="I3145" s="386"/>
    </row>
    <row r="3146" ht="15">
      <c r="I3146" s="386"/>
    </row>
    <row r="3147" ht="15">
      <c r="I3147" s="386"/>
    </row>
    <row r="3148" ht="15">
      <c r="I3148" s="386"/>
    </row>
    <row r="3149" ht="15">
      <c r="I3149" s="386"/>
    </row>
    <row r="3150" ht="15">
      <c r="I3150" s="386"/>
    </row>
    <row r="3151" ht="15">
      <c r="I3151" s="386"/>
    </row>
    <row r="3152" ht="15">
      <c r="I3152" s="386"/>
    </row>
    <row r="3153" ht="15">
      <c r="I3153" s="386"/>
    </row>
    <row r="3154" ht="15">
      <c r="I3154" s="386"/>
    </row>
    <row r="3155" ht="15">
      <c r="I3155" s="386"/>
    </row>
    <row r="3156" ht="15">
      <c r="I3156" s="386"/>
    </row>
    <row r="3157" ht="15">
      <c r="I3157" s="386"/>
    </row>
    <row r="3158" ht="15">
      <c r="I3158" s="386"/>
    </row>
    <row r="3159" ht="15">
      <c r="I3159" s="386"/>
    </row>
    <row r="3160" ht="15">
      <c r="I3160" s="386"/>
    </row>
    <row r="3161" ht="15">
      <c r="I3161" s="386"/>
    </row>
    <row r="3162" ht="15">
      <c r="I3162" s="386"/>
    </row>
    <row r="3163" ht="15">
      <c r="I3163" s="386"/>
    </row>
    <row r="3164" ht="15">
      <c r="I3164" s="386"/>
    </row>
    <row r="3165" ht="15">
      <c r="I3165" s="386"/>
    </row>
    <row r="3166" ht="15">
      <c r="I3166" s="386"/>
    </row>
    <row r="3167" ht="15">
      <c r="I3167" s="386"/>
    </row>
    <row r="3168" ht="15">
      <c r="I3168" s="386"/>
    </row>
    <row r="3169" ht="15">
      <c r="I3169" s="386"/>
    </row>
    <row r="3170" ht="15">
      <c r="I3170" s="386"/>
    </row>
    <row r="3171" ht="15">
      <c r="I3171" s="386"/>
    </row>
    <row r="3172" ht="15">
      <c r="I3172" s="386"/>
    </row>
    <row r="3173" ht="15">
      <c r="I3173" s="386"/>
    </row>
    <row r="3174" ht="15">
      <c r="I3174" s="386"/>
    </row>
    <row r="3175" ht="15">
      <c r="I3175" s="386"/>
    </row>
    <row r="3176" ht="15">
      <c r="I3176" s="386"/>
    </row>
    <row r="3177" ht="15">
      <c r="I3177" s="386"/>
    </row>
    <row r="3178" ht="15">
      <c r="I3178" s="386"/>
    </row>
    <row r="3179" ht="15">
      <c r="I3179" s="386"/>
    </row>
    <row r="3180" ht="15">
      <c r="I3180" s="386"/>
    </row>
    <row r="3181" ht="15">
      <c r="I3181" s="386"/>
    </row>
    <row r="3182" ht="15">
      <c r="I3182" s="386"/>
    </row>
    <row r="3183" ht="15">
      <c r="I3183" s="386"/>
    </row>
    <row r="3184" ht="15">
      <c r="I3184" s="386"/>
    </row>
    <row r="3185" ht="15">
      <c r="I3185" s="386"/>
    </row>
    <row r="3186" ht="15">
      <c r="I3186" s="386"/>
    </row>
    <row r="3187" ht="15">
      <c r="I3187" s="386"/>
    </row>
    <row r="3188" ht="15">
      <c r="I3188" s="386"/>
    </row>
    <row r="3189" ht="15">
      <c r="I3189" s="386"/>
    </row>
    <row r="3190" ht="15">
      <c r="I3190" s="386"/>
    </row>
    <row r="3191" ht="15">
      <c r="I3191" s="386"/>
    </row>
    <row r="3192" ht="15">
      <c r="I3192" s="386"/>
    </row>
    <row r="3193" ht="15">
      <c r="I3193" s="386"/>
    </row>
    <row r="3194" ht="15">
      <c r="I3194" s="386"/>
    </row>
    <row r="3195" ht="15">
      <c r="I3195" s="386"/>
    </row>
    <row r="3196" ht="15">
      <c r="I3196" s="386"/>
    </row>
    <row r="3197" ht="15">
      <c r="I3197" s="386"/>
    </row>
    <row r="3198" ht="15">
      <c r="I3198" s="386"/>
    </row>
    <row r="3199" ht="15">
      <c r="I3199" s="386"/>
    </row>
    <row r="3200" ht="15">
      <c r="I3200" s="386"/>
    </row>
    <row r="3201" ht="15">
      <c r="I3201" s="386"/>
    </row>
    <row r="3202" ht="15">
      <c r="I3202" s="386"/>
    </row>
    <row r="3203" ht="15">
      <c r="I3203" s="386"/>
    </row>
    <row r="3204" ht="15">
      <c r="I3204" s="386"/>
    </row>
    <row r="3205" ht="15">
      <c r="I3205" s="386"/>
    </row>
    <row r="3206" ht="15">
      <c r="I3206" s="386"/>
    </row>
    <row r="3207" ht="15">
      <c r="I3207" s="386"/>
    </row>
    <row r="3208" ht="15">
      <c r="I3208" s="386"/>
    </row>
    <row r="3209" ht="15">
      <c r="I3209" s="386"/>
    </row>
    <row r="3210" ht="15">
      <c r="I3210" s="386"/>
    </row>
    <row r="3211" ht="15">
      <c r="I3211" s="386"/>
    </row>
    <row r="3212" ht="15">
      <c r="I3212" s="386"/>
    </row>
    <row r="3213" ht="15">
      <c r="I3213" s="386"/>
    </row>
    <row r="3214" ht="15">
      <c r="I3214" s="386"/>
    </row>
    <row r="3215" ht="15">
      <c r="I3215" s="386"/>
    </row>
    <row r="3216" ht="15">
      <c r="I3216" s="386"/>
    </row>
    <row r="3217" ht="15">
      <c r="I3217" s="386"/>
    </row>
    <row r="3218" ht="15">
      <c r="I3218" s="386"/>
    </row>
    <row r="3219" ht="15">
      <c r="I3219" s="386"/>
    </row>
    <row r="3220" ht="15">
      <c r="I3220" s="386"/>
    </row>
    <row r="3221" ht="15">
      <c r="I3221" s="386"/>
    </row>
    <row r="3222" ht="15">
      <c r="I3222" s="386"/>
    </row>
    <row r="3223" ht="15">
      <c r="I3223" s="386"/>
    </row>
    <row r="3224" ht="15">
      <c r="I3224" s="386"/>
    </row>
    <row r="3225" ht="15">
      <c r="I3225" s="386"/>
    </row>
    <row r="3226" ht="15">
      <c r="I3226" s="386"/>
    </row>
    <row r="3227" ht="15">
      <c r="I3227" s="386"/>
    </row>
    <row r="3228" ht="15">
      <c r="I3228" s="386"/>
    </row>
    <row r="3229" ht="15">
      <c r="I3229" s="386"/>
    </row>
    <row r="3230" ht="15">
      <c r="I3230" s="386"/>
    </row>
    <row r="3231" ht="15">
      <c r="I3231" s="386"/>
    </row>
    <row r="3232" ht="15">
      <c r="I3232" s="386"/>
    </row>
    <row r="3233" ht="15">
      <c r="I3233" s="386"/>
    </row>
    <row r="3234" ht="15">
      <c r="I3234" s="386"/>
    </row>
    <row r="3235" ht="15">
      <c r="I3235" s="386"/>
    </row>
    <row r="3236" ht="15">
      <c r="I3236" s="386"/>
    </row>
    <row r="3237" ht="15">
      <c r="I3237" s="386"/>
    </row>
    <row r="3238" ht="15">
      <c r="I3238" s="386"/>
    </row>
    <row r="3239" ht="15">
      <c r="I3239" s="386"/>
    </row>
    <row r="3240" ht="15">
      <c r="I3240" s="386"/>
    </row>
    <row r="3241" ht="15">
      <c r="I3241" s="386"/>
    </row>
    <row r="3242" ht="15">
      <c r="I3242" s="386"/>
    </row>
    <row r="3243" ht="15">
      <c r="I3243" s="386"/>
    </row>
    <row r="3244" ht="15">
      <c r="I3244" s="386"/>
    </row>
    <row r="3245" ht="15">
      <c r="I3245" s="386"/>
    </row>
    <row r="3246" ht="15">
      <c r="I3246" s="386"/>
    </row>
    <row r="3247" ht="15">
      <c r="I3247" s="386"/>
    </row>
    <row r="3248" ht="15">
      <c r="I3248" s="386"/>
    </row>
    <row r="3249" ht="15">
      <c r="I3249" s="386"/>
    </row>
    <row r="3250" ht="15">
      <c r="I3250" s="386"/>
    </row>
    <row r="3251" ht="15">
      <c r="I3251" s="386"/>
    </row>
    <row r="3252" ht="15">
      <c r="I3252" s="386"/>
    </row>
    <row r="3253" ht="15">
      <c r="I3253" s="386"/>
    </row>
    <row r="3254" ht="15">
      <c r="I3254" s="386"/>
    </row>
    <row r="3255" ht="15">
      <c r="I3255" s="386"/>
    </row>
    <row r="3256" ht="15">
      <c r="I3256" s="386"/>
    </row>
    <row r="3257" ht="15">
      <c r="I3257" s="386"/>
    </row>
    <row r="3258" ht="15">
      <c r="I3258" s="386"/>
    </row>
    <row r="3259" ht="15">
      <c r="I3259" s="386"/>
    </row>
    <row r="3260" ht="15">
      <c r="I3260" s="386"/>
    </row>
    <row r="3261" ht="15">
      <c r="I3261" s="386"/>
    </row>
    <row r="3262" ht="15">
      <c r="I3262" s="386"/>
    </row>
    <row r="3263" ht="15">
      <c r="I3263" s="386"/>
    </row>
    <row r="3264" ht="15">
      <c r="I3264" s="386"/>
    </row>
    <row r="3265" ht="15">
      <c r="I3265" s="386"/>
    </row>
    <row r="3266" ht="15">
      <c r="I3266" s="386"/>
    </row>
    <row r="3267" ht="15">
      <c r="I3267" s="386"/>
    </row>
    <row r="3268" ht="15">
      <c r="I3268" s="386"/>
    </row>
    <row r="3269" ht="15">
      <c r="I3269" s="386"/>
    </row>
    <row r="3270" ht="15">
      <c r="I3270" s="386"/>
    </row>
    <row r="3271" ht="15">
      <c r="I3271" s="386"/>
    </row>
    <row r="3272" ht="15">
      <c r="I3272" s="386"/>
    </row>
    <row r="3273" ht="15">
      <c r="I3273" s="386"/>
    </row>
    <row r="3274" ht="15">
      <c r="I3274" s="386"/>
    </row>
    <row r="3275" ht="15">
      <c r="I3275" s="386"/>
    </row>
    <row r="3276" ht="15">
      <c r="I3276" s="386"/>
    </row>
    <row r="3277" ht="15">
      <c r="I3277" s="386"/>
    </row>
    <row r="3278" ht="15">
      <c r="I3278" s="386"/>
    </row>
    <row r="3279" ht="15">
      <c r="I3279" s="386"/>
    </row>
    <row r="3280" ht="15">
      <c r="I3280" s="386"/>
    </row>
    <row r="3281" ht="15">
      <c r="I3281" s="386"/>
    </row>
    <row r="3282" ht="15">
      <c r="I3282" s="386"/>
    </row>
    <row r="3283" ht="15">
      <c r="I3283" s="386"/>
    </row>
    <row r="3284" ht="15">
      <c r="I3284" s="386"/>
    </row>
    <row r="3285" ht="15">
      <c r="I3285" s="386"/>
    </row>
    <row r="3286" ht="15">
      <c r="I3286" s="386"/>
    </row>
    <row r="3287" ht="15">
      <c r="I3287" s="386"/>
    </row>
    <row r="3288" ht="15">
      <c r="I3288" s="386"/>
    </row>
    <row r="3289" ht="15">
      <c r="I3289" s="386"/>
    </row>
    <row r="3290" ht="15">
      <c r="I3290" s="386"/>
    </row>
    <row r="3291" ht="15">
      <c r="I3291" s="386"/>
    </row>
    <row r="3292" ht="15">
      <c r="I3292" s="386"/>
    </row>
    <row r="3293" ht="15">
      <c r="I3293" s="386"/>
    </row>
    <row r="3294" ht="15">
      <c r="I3294" s="386"/>
    </row>
    <row r="3295" ht="15">
      <c r="I3295" s="386"/>
    </row>
    <row r="3296" ht="15">
      <c r="I3296" s="386"/>
    </row>
    <row r="3297" ht="15">
      <c r="I3297" s="386"/>
    </row>
    <row r="3298" ht="15">
      <c r="I3298" s="386"/>
    </row>
    <row r="3299" ht="15">
      <c r="I3299" s="386"/>
    </row>
    <row r="3300" ht="15">
      <c r="I3300" s="386"/>
    </row>
    <row r="3301" ht="15">
      <c r="I3301" s="386"/>
    </row>
    <row r="3302" ht="15">
      <c r="I3302" s="386"/>
    </row>
    <row r="3303" ht="15">
      <c r="I3303" s="386"/>
    </row>
    <row r="3304" ht="15">
      <c r="I3304" s="386"/>
    </row>
    <row r="3305" ht="15">
      <c r="I3305" s="386"/>
    </row>
    <row r="3306" ht="15">
      <c r="I3306" s="386"/>
    </row>
    <row r="3307" ht="15">
      <c r="I3307" s="386"/>
    </row>
    <row r="3308" ht="15">
      <c r="I3308" s="386"/>
    </row>
    <row r="3309" ht="15">
      <c r="I3309" s="386"/>
    </row>
    <row r="3310" ht="15">
      <c r="I3310" s="386"/>
    </row>
    <row r="3311" ht="15">
      <c r="I3311" s="386"/>
    </row>
    <row r="3312" ht="15">
      <c r="I3312" s="386"/>
    </row>
    <row r="3313" ht="15">
      <c r="I3313" s="386"/>
    </row>
    <row r="3314" ht="15">
      <c r="I3314" s="386"/>
    </row>
    <row r="3315" ht="15">
      <c r="I3315" s="386"/>
    </row>
    <row r="3316" ht="15">
      <c r="I3316" s="386"/>
    </row>
    <row r="3317" ht="15">
      <c r="I3317" s="386"/>
    </row>
    <row r="3318" ht="15">
      <c r="I3318" s="386"/>
    </row>
    <row r="3319" ht="15">
      <c r="I3319" s="386"/>
    </row>
    <row r="3320" ht="15">
      <c r="I3320" s="386"/>
    </row>
    <row r="3321" ht="15">
      <c r="I3321" s="386"/>
    </row>
    <row r="3322" ht="15">
      <c r="I3322" s="386"/>
    </row>
    <row r="3323" ht="15">
      <c r="I3323" s="386"/>
    </row>
    <row r="3324" ht="15">
      <c r="I3324" s="386"/>
    </row>
    <row r="3325" ht="15">
      <c r="I3325" s="386"/>
    </row>
    <row r="3326" ht="15">
      <c r="I3326" s="386"/>
    </row>
    <row r="3327" ht="15">
      <c r="I3327" s="386"/>
    </row>
    <row r="3328" ht="15">
      <c r="I3328" s="386"/>
    </row>
    <row r="3329" ht="15">
      <c r="I3329" s="386"/>
    </row>
    <row r="3330" ht="15">
      <c r="I3330" s="386"/>
    </row>
    <row r="3331" ht="15">
      <c r="I3331" s="386"/>
    </row>
    <row r="3332" ht="15">
      <c r="I3332" s="386"/>
    </row>
    <row r="3333" ht="15">
      <c r="I3333" s="386"/>
    </row>
    <row r="3334" ht="15">
      <c r="I3334" s="386"/>
    </row>
    <row r="3335" ht="15">
      <c r="I3335" s="386"/>
    </row>
    <row r="3336" ht="15">
      <c r="I3336" s="386"/>
    </row>
    <row r="3337" ht="15">
      <c r="I3337" s="386"/>
    </row>
    <row r="3338" ht="15">
      <c r="I3338" s="386"/>
    </row>
    <row r="3339" ht="15">
      <c r="I3339" s="386"/>
    </row>
    <row r="3340" ht="15">
      <c r="I3340" s="386"/>
    </row>
    <row r="3341" ht="15">
      <c r="I3341" s="386"/>
    </row>
    <row r="3342" ht="15">
      <c r="I3342" s="386"/>
    </row>
    <row r="3343" ht="15">
      <c r="I3343" s="386"/>
    </row>
    <row r="3344" ht="15">
      <c r="I3344" s="386"/>
    </row>
    <row r="3345" ht="15">
      <c r="I3345" s="386"/>
    </row>
    <row r="3346" ht="15">
      <c r="I3346" s="386"/>
    </row>
    <row r="3347" ht="15">
      <c r="I3347" s="386"/>
    </row>
    <row r="3348" ht="15">
      <c r="I3348" s="386"/>
    </row>
    <row r="3349" ht="15">
      <c r="I3349" s="386"/>
    </row>
    <row r="3350" ht="15">
      <c r="I3350" s="386"/>
    </row>
    <row r="3351" ht="15">
      <c r="I3351" s="386"/>
    </row>
    <row r="3352" ht="15">
      <c r="I3352" s="386"/>
    </row>
    <row r="3353" ht="15">
      <c r="I3353" s="386"/>
    </row>
    <row r="3354" ht="15">
      <c r="I3354" s="386"/>
    </row>
    <row r="3355" ht="15">
      <c r="I3355" s="386"/>
    </row>
    <row r="3356" ht="15">
      <c r="I3356" s="386"/>
    </row>
    <row r="3357" ht="15">
      <c r="I3357" s="386"/>
    </row>
    <row r="3358" ht="15">
      <c r="I3358" s="386"/>
    </row>
    <row r="3359" ht="15">
      <c r="I3359" s="386"/>
    </row>
    <row r="3360" ht="15">
      <c r="I3360" s="386"/>
    </row>
    <row r="3361" ht="15">
      <c r="I3361" s="386"/>
    </row>
    <row r="3362" ht="15">
      <c r="I3362" s="386"/>
    </row>
    <row r="3363" ht="15">
      <c r="I3363" s="386"/>
    </row>
    <row r="3364" ht="15">
      <c r="I3364" s="386"/>
    </row>
    <row r="3365" ht="15">
      <c r="I3365" s="386"/>
    </row>
    <row r="3366" ht="15">
      <c r="I3366" s="386"/>
    </row>
    <row r="3367" ht="15">
      <c r="I3367" s="386"/>
    </row>
    <row r="3368" ht="15">
      <c r="I3368" s="386"/>
    </row>
    <row r="3369" ht="15">
      <c r="I3369" s="386"/>
    </row>
    <row r="3370" ht="15">
      <c r="I3370" s="386"/>
    </row>
    <row r="3371" ht="15">
      <c r="I3371" s="386"/>
    </row>
    <row r="3372" ht="15">
      <c r="I3372" s="386"/>
    </row>
    <row r="3373" ht="15">
      <c r="I3373" s="386"/>
    </row>
    <row r="3374" ht="15">
      <c r="I3374" s="386"/>
    </row>
    <row r="3375" ht="15">
      <c r="I3375" s="386"/>
    </row>
    <row r="3376" ht="15">
      <c r="I3376" s="386"/>
    </row>
    <row r="3377" ht="15">
      <c r="I3377" s="386"/>
    </row>
    <row r="3378" ht="15">
      <c r="I3378" s="386"/>
    </row>
    <row r="3379" ht="15">
      <c r="I3379" s="386"/>
    </row>
    <row r="3380" ht="15">
      <c r="I3380" s="386"/>
    </row>
    <row r="3381" ht="15">
      <c r="I3381" s="386"/>
    </row>
    <row r="3382" ht="15">
      <c r="I3382" s="386"/>
    </row>
    <row r="3383" ht="15">
      <c r="I3383" s="386"/>
    </row>
    <row r="3384" ht="15">
      <c r="I3384" s="386"/>
    </row>
    <row r="3385" ht="15">
      <c r="I3385" s="386"/>
    </row>
    <row r="3386" ht="15">
      <c r="I3386" s="386"/>
    </row>
    <row r="3387" ht="15">
      <c r="I3387" s="386"/>
    </row>
    <row r="3388" ht="15">
      <c r="I3388" s="386"/>
    </row>
    <row r="3389" ht="15">
      <c r="I3389" s="386"/>
    </row>
    <row r="3390" ht="15">
      <c r="I3390" s="386"/>
    </row>
    <row r="3391" ht="15">
      <c r="I3391" s="386"/>
    </row>
    <row r="3392" ht="15">
      <c r="I3392" s="386"/>
    </row>
    <row r="3393" ht="15">
      <c r="I3393" s="386"/>
    </row>
    <row r="3394" ht="15">
      <c r="I3394" s="386"/>
    </row>
    <row r="3395" ht="15">
      <c r="I3395" s="386"/>
    </row>
    <row r="3396" ht="15">
      <c r="I3396" s="386"/>
    </row>
    <row r="3397" ht="15">
      <c r="I3397" s="386"/>
    </row>
    <row r="3398" ht="15">
      <c r="I3398" s="386"/>
    </row>
    <row r="3399" ht="15">
      <c r="I3399" s="386"/>
    </row>
    <row r="3400" ht="15">
      <c r="I3400" s="386"/>
    </row>
    <row r="3401" ht="15">
      <c r="I3401" s="386"/>
    </row>
    <row r="3402" ht="15">
      <c r="I3402" s="386"/>
    </row>
    <row r="3403" ht="15">
      <c r="I3403" s="386"/>
    </row>
    <row r="3404" ht="15">
      <c r="I3404" s="386"/>
    </row>
    <row r="3405" ht="15">
      <c r="I3405" s="386"/>
    </row>
    <row r="3406" ht="15">
      <c r="I3406" s="386"/>
    </row>
    <row r="3407" ht="15">
      <c r="I3407" s="386"/>
    </row>
    <row r="3408" ht="15">
      <c r="I3408" s="386"/>
    </row>
    <row r="3409" ht="15">
      <c r="I3409" s="386"/>
    </row>
    <row r="3410" ht="15">
      <c r="I3410" s="386"/>
    </row>
    <row r="3411" ht="15">
      <c r="I3411" s="386"/>
    </row>
    <row r="3412" ht="15">
      <c r="I3412" s="386"/>
    </row>
    <row r="3413" ht="15">
      <c r="I3413" s="386"/>
    </row>
    <row r="3414" ht="15">
      <c r="I3414" s="386"/>
    </row>
    <row r="3415" ht="15">
      <c r="I3415" s="386"/>
    </row>
    <row r="3416" ht="15">
      <c r="I3416" s="386"/>
    </row>
    <row r="3417" ht="15">
      <c r="I3417" s="386"/>
    </row>
    <row r="3418" ht="15">
      <c r="I3418" s="386"/>
    </row>
    <row r="3419" ht="15">
      <c r="I3419" s="386"/>
    </row>
    <row r="3420" ht="15">
      <c r="I3420" s="386"/>
    </row>
    <row r="3421" ht="15">
      <c r="I3421" s="386"/>
    </row>
    <row r="3422" ht="15">
      <c r="I3422" s="386"/>
    </row>
    <row r="3423" ht="15">
      <c r="I3423" s="386"/>
    </row>
    <row r="3424" ht="15">
      <c r="I3424" s="386"/>
    </row>
    <row r="3425" ht="15">
      <c r="I3425" s="386"/>
    </row>
    <row r="3426" ht="15">
      <c r="I3426" s="386"/>
    </row>
    <row r="3427" ht="15">
      <c r="I3427" s="386"/>
    </row>
    <row r="3428" ht="15">
      <c r="I3428" s="386"/>
    </row>
    <row r="3429" ht="15">
      <c r="I3429" s="386"/>
    </row>
    <row r="3430" ht="15">
      <c r="I3430" s="386"/>
    </row>
    <row r="3431" ht="15">
      <c r="I3431" s="386"/>
    </row>
    <row r="3432" ht="15">
      <c r="I3432" s="386"/>
    </row>
    <row r="3433" ht="15">
      <c r="I3433" s="386"/>
    </row>
    <row r="3434" ht="15">
      <c r="I3434" s="386"/>
    </row>
    <row r="3435" ht="15">
      <c r="I3435" s="386"/>
    </row>
    <row r="3436" ht="15">
      <c r="I3436" s="386"/>
    </row>
    <row r="3437" ht="15">
      <c r="I3437" s="386"/>
    </row>
    <row r="3438" ht="15">
      <c r="I3438" s="386"/>
    </row>
    <row r="3439" ht="15">
      <c r="I3439" s="386"/>
    </row>
    <row r="3440" ht="15">
      <c r="I3440" s="386"/>
    </row>
    <row r="3441" ht="15">
      <c r="I3441" s="386"/>
    </row>
    <row r="3442" ht="15">
      <c r="I3442" s="386"/>
    </row>
    <row r="3443" ht="15">
      <c r="I3443" s="386"/>
    </row>
    <row r="3444" ht="15">
      <c r="I3444" s="386"/>
    </row>
    <row r="3445" ht="15">
      <c r="I3445" s="386"/>
    </row>
    <row r="3446" ht="15">
      <c r="I3446" s="386"/>
    </row>
    <row r="3447" ht="15">
      <c r="I3447" s="386"/>
    </row>
    <row r="3448" ht="15">
      <c r="I3448" s="386"/>
    </row>
    <row r="3449" ht="15">
      <c r="I3449" s="386"/>
    </row>
    <row r="3450" ht="15">
      <c r="I3450" s="386"/>
    </row>
    <row r="3451" ht="15">
      <c r="I3451" s="386"/>
    </row>
    <row r="3452" ht="15">
      <c r="I3452" s="386"/>
    </row>
    <row r="3453" ht="15">
      <c r="I3453" s="386"/>
    </row>
    <row r="3454" ht="15">
      <c r="I3454" s="386"/>
    </row>
    <row r="3455" ht="15">
      <c r="I3455" s="386"/>
    </row>
    <row r="3456" ht="15">
      <c r="I3456" s="386"/>
    </row>
    <row r="3457" ht="15">
      <c r="I3457" s="386"/>
    </row>
    <row r="3458" ht="15">
      <c r="I3458" s="386"/>
    </row>
    <row r="3459" ht="15">
      <c r="I3459" s="386"/>
    </row>
    <row r="3460" ht="15">
      <c r="I3460" s="386"/>
    </row>
    <row r="3461" ht="15">
      <c r="I3461" s="386"/>
    </row>
    <row r="3462" ht="15">
      <c r="I3462" s="386"/>
    </row>
    <row r="3463" ht="15">
      <c r="I3463" s="386"/>
    </row>
    <row r="3464" ht="15">
      <c r="I3464" s="386"/>
    </row>
    <row r="3465" ht="15">
      <c r="I3465" s="386"/>
    </row>
    <row r="3466" ht="15">
      <c r="I3466" s="386"/>
    </row>
    <row r="3467" ht="15">
      <c r="I3467" s="386"/>
    </row>
    <row r="3468" ht="15">
      <c r="I3468" s="386"/>
    </row>
    <row r="3469" ht="15">
      <c r="I3469" s="386"/>
    </row>
    <row r="3470" ht="15">
      <c r="I3470" s="386"/>
    </row>
    <row r="3471" ht="15">
      <c r="I3471" s="386"/>
    </row>
    <row r="3472" ht="15">
      <c r="I3472" s="386"/>
    </row>
    <row r="3473" ht="15">
      <c r="I3473" s="386"/>
    </row>
    <row r="3474" ht="15">
      <c r="I3474" s="386"/>
    </row>
    <row r="3475" ht="15">
      <c r="I3475" s="386"/>
    </row>
    <row r="3476" ht="15">
      <c r="I3476" s="386"/>
    </row>
    <row r="3477" ht="15">
      <c r="I3477" s="386"/>
    </row>
    <row r="3478" ht="15">
      <c r="I3478" s="386"/>
    </row>
    <row r="3479" ht="15">
      <c r="I3479" s="386"/>
    </row>
    <row r="3480" ht="15">
      <c r="I3480" s="386"/>
    </row>
    <row r="3481" ht="15">
      <c r="I3481" s="386"/>
    </row>
    <row r="3482" ht="15">
      <c r="I3482" s="386"/>
    </row>
    <row r="3483" ht="15">
      <c r="I3483" s="386"/>
    </row>
    <row r="3484" ht="15">
      <c r="I3484" s="386"/>
    </row>
    <row r="3485" ht="15">
      <c r="I3485" s="386"/>
    </row>
    <row r="3486" ht="15">
      <c r="I3486" s="386"/>
    </row>
    <row r="3487" ht="15">
      <c r="I3487" s="386"/>
    </row>
    <row r="3488" ht="15">
      <c r="I3488" s="386"/>
    </row>
    <row r="3489" ht="15">
      <c r="I3489" s="386"/>
    </row>
    <row r="3490" ht="15">
      <c r="I3490" s="386"/>
    </row>
    <row r="3491" ht="15">
      <c r="I3491" s="386"/>
    </row>
    <row r="3492" ht="15">
      <c r="I3492" s="386"/>
    </row>
    <row r="3493" ht="15">
      <c r="I3493" s="386"/>
    </row>
    <row r="3494" ht="15">
      <c r="I3494" s="386"/>
    </row>
    <row r="3495" ht="15">
      <c r="I3495" s="386"/>
    </row>
    <row r="3496" ht="15">
      <c r="I3496" s="386"/>
    </row>
    <row r="3497" ht="15">
      <c r="I3497" s="386"/>
    </row>
    <row r="3498" ht="15">
      <c r="I3498" s="386"/>
    </row>
    <row r="3499" ht="15">
      <c r="I3499" s="386"/>
    </row>
    <row r="3500" ht="15">
      <c r="I3500" s="386"/>
    </row>
    <row r="3501" ht="15">
      <c r="I3501" s="386"/>
    </row>
    <row r="3502" ht="15">
      <c r="I3502" s="386"/>
    </row>
    <row r="3503" ht="15">
      <c r="I3503" s="386"/>
    </row>
    <row r="3504" ht="15">
      <c r="I3504" s="386"/>
    </row>
    <row r="3505" ht="15">
      <c r="I3505" s="386"/>
    </row>
    <row r="3506" ht="15">
      <c r="I3506" s="386"/>
    </row>
    <row r="3507" ht="15">
      <c r="I3507" s="386"/>
    </row>
    <row r="3508" ht="15">
      <c r="I3508" s="386"/>
    </row>
    <row r="3509" ht="15">
      <c r="I3509" s="386"/>
    </row>
    <row r="3510" ht="15">
      <c r="I3510" s="386"/>
    </row>
    <row r="3511" ht="15">
      <c r="I3511" s="386"/>
    </row>
    <row r="3512" ht="15">
      <c r="I3512" s="386"/>
    </row>
    <row r="3513" ht="15">
      <c r="I3513" s="386"/>
    </row>
    <row r="3514" ht="15">
      <c r="I3514" s="386"/>
    </row>
    <row r="3515" ht="15">
      <c r="I3515" s="386"/>
    </row>
    <row r="3516" ht="15">
      <c r="I3516" s="386"/>
    </row>
    <row r="3517" ht="15">
      <c r="I3517" s="386"/>
    </row>
    <row r="3518" ht="15">
      <c r="I3518" s="386"/>
    </row>
    <row r="3519" ht="15">
      <c r="I3519" s="386"/>
    </row>
    <row r="3520" ht="15">
      <c r="I3520" s="386"/>
    </row>
    <row r="3521" ht="15">
      <c r="I3521" s="386"/>
    </row>
    <row r="3522" ht="15">
      <c r="I3522" s="386"/>
    </row>
    <row r="3523" ht="15">
      <c r="I3523" s="386"/>
    </row>
    <row r="3524" ht="15">
      <c r="I3524" s="386"/>
    </row>
    <row r="3525" ht="15">
      <c r="I3525" s="386"/>
    </row>
    <row r="3526" ht="15">
      <c r="I3526" s="386"/>
    </row>
    <row r="3527" ht="15">
      <c r="I3527" s="386"/>
    </row>
    <row r="3528" ht="15">
      <c r="I3528" s="386"/>
    </row>
    <row r="3529" ht="15">
      <c r="I3529" s="386"/>
    </row>
    <row r="3530" ht="15">
      <c r="I3530" s="386"/>
    </row>
    <row r="3531" ht="15">
      <c r="I3531" s="386"/>
    </row>
    <row r="3532" ht="15">
      <c r="I3532" s="386"/>
    </row>
    <row r="3533" ht="15">
      <c r="I3533" s="386"/>
    </row>
    <row r="3534" ht="15">
      <c r="I3534" s="386"/>
    </row>
    <row r="3535" ht="15">
      <c r="I3535" s="386"/>
    </row>
    <row r="3536" ht="15">
      <c r="I3536" s="386"/>
    </row>
    <row r="3537" ht="15">
      <c r="I3537" s="386"/>
    </row>
    <row r="3538" ht="15">
      <c r="I3538" s="386"/>
    </row>
    <row r="3539" ht="15">
      <c r="I3539" s="386"/>
    </row>
    <row r="3540" ht="15">
      <c r="I3540" s="386"/>
    </row>
    <row r="3541" ht="15">
      <c r="I3541" s="386"/>
    </row>
    <row r="3542" ht="15">
      <c r="I3542" s="386"/>
    </row>
    <row r="3543" ht="15">
      <c r="I3543" s="386"/>
    </row>
    <row r="3544" ht="15">
      <c r="I3544" s="386"/>
    </row>
    <row r="3545" ht="15">
      <c r="I3545" s="386"/>
    </row>
    <row r="3546" ht="15">
      <c r="I3546" s="386"/>
    </row>
    <row r="3547" ht="15">
      <c r="I3547" s="386"/>
    </row>
    <row r="3548" ht="15">
      <c r="I3548" s="386"/>
    </row>
    <row r="3549" ht="15">
      <c r="I3549" s="386"/>
    </row>
    <row r="3550" ht="15">
      <c r="I3550" s="386"/>
    </row>
    <row r="3551" ht="15">
      <c r="I3551" s="386"/>
    </row>
    <row r="3552" ht="15">
      <c r="I3552" s="386"/>
    </row>
    <row r="3553" ht="15">
      <c r="I3553" s="386"/>
    </row>
    <row r="3554" ht="15">
      <c r="I3554" s="386"/>
    </row>
    <row r="3555" ht="15">
      <c r="I3555" s="386"/>
    </row>
    <row r="3556" ht="15">
      <c r="I3556" s="386"/>
    </row>
    <row r="3557" ht="15">
      <c r="I3557" s="386"/>
    </row>
    <row r="3558" ht="15">
      <c r="I3558" s="386"/>
    </row>
    <row r="3559" ht="15">
      <c r="I3559" s="386"/>
    </row>
    <row r="3560" ht="15">
      <c r="I3560" s="386"/>
    </row>
    <row r="3561" ht="15">
      <c r="I3561" s="386"/>
    </row>
    <row r="3562" ht="15">
      <c r="I3562" s="386"/>
    </row>
    <row r="3563" ht="15">
      <c r="I3563" s="386"/>
    </row>
    <row r="3564" ht="15">
      <c r="I3564" s="386"/>
    </row>
    <row r="3565" ht="15">
      <c r="I3565" s="386"/>
    </row>
    <row r="3566" ht="15">
      <c r="I3566" s="386"/>
    </row>
    <row r="3567" ht="15">
      <c r="I3567" s="386"/>
    </row>
    <row r="3568" ht="15">
      <c r="I3568" s="386"/>
    </row>
    <row r="3569" ht="15">
      <c r="I3569" s="386"/>
    </row>
    <row r="3570" ht="15">
      <c r="I3570" s="386"/>
    </row>
    <row r="3571" ht="15">
      <c r="I3571" s="386"/>
    </row>
    <row r="3572" ht="15">
      <c r="I3572" s="386"/>
    </row>
    <row r="3573" ht="15">
      <c r="I3573" s="386"/>
    </row>
    <row r="3574" ht="15">
      <c r="I3574" s="386"/>
    </row>
    <row r="3575" ht="15">
      <c r="I3575" s="386"/>
    </row>
    <row r="3576" ht="15">
      <c r="I3576" s="386"/>
    </row>
    <row r="3577" ht="15">
      <c r="I3577" s="386"/>
    </row>
    <row r="3578" ht="15">
      <c r="I3578" s="386"/>
    </row>
    <row r="3579" ht="15">
      <c r="I3579" s="386"/>
    </row>
    <row r="3580" ht="15">
      <c r="I3580" s="386"/>
    </row>
    <row r="3581" ht="15">
      <c r="I3581" s="386"/>
    </row>
    <row r="3582" ht="15">
      <c r="I3582" s="386"/>
    </row>
    <row r="3583" ht="15">
      <c r="I3583" s="386"/>
    </row>
    <row r="3584" ht="15">
      <c r="I3584" s="386"/>
    </row>
    <row r="3585" ht="15">
      <c r="I3585" s="386"/>
    </row>
    <row r="3586" ht="15">
      <c r="I3586" s="386"/>
    </row>
    <row r="3587" ht="15">
      <c r="I3587" s="386"/>
    </row>
    <row r="3588" ht="15">
      <c r="I3588" s="386"/>
    </row>
    <row r="3589" ht="15">
      <c r="I3589" s="386"/>
    </row>
    <row r="3590" ht="15">
      <c r="I3590" s="386"/>
    </row>
    <row r="3591" ht="15">
      <c r="I3591" s="386"/>
    </row>
    <row r="3592" ht="15">
      <c r="I3592" s="386"/>
    </row>
    <row r="3593" ht="15">
      <c r="I3593" s="386"/>
    </row>
    <row r="3594" ht="15">
      <c r="I3594" s="386"/>
    </row>
    <row r="3595" ht="15">
      <c r="I3595" s="386"/>
    </row>
    <row r="3596" ht="15">
      <c r="I3596" s="386"/>
    </row>
    <row r="3597" ht="15">
      <c r="I3597" s="386"/>
    </row>
    <row r="3598" ht="15">
      <c r="I3598" s="386"/>
    </row>
    <row r="3599" ht="15">
      <c r="I3599" s="386"/>
    </row>
    <row r="3600" ht="15">
      <c r="I3600" s="386"/>
    </row>
    <row r="3601" ht="15">
      <c r="I3601" s="386"/>
    </row>
    <row r="3602" ht="15">
      <c r="I3602" s="386"/>
    </row>
    <row r="3603" ht="15">
      <c r="I3603" s="386"/>
    </row>
    <row r="3604" ht="15">
      <c r="I3604" s="386"/>
    </row>
    <row r="3605" ht="15">
      <c r="I3605" s="386"/>
    </row>
    <row r="3606" ht="15">
      <c r="I3606" s="386"/>
    </row>
    <row r="3607" ht="15">
      <c r="I3607" s="386"/>
    </row>
    <row r="3608" ht="15">
      <c r="I3608" s="386"/>
    </row>
    <row r="3609" ht="15">
      <c r="I3609" s="386"/>
    </row>
    <row r="3610" ht="15">
      <c r="I3610" s="386"/>
    </row>
    <row r="3611" ht="15">
      <c r="I3611" s="386"/>
    </row>
    <row r="3612" ht="15">
      <c r="I3612" s="386"/>
    </row>
    <row r="3613" ht="15">
      <c r="I3613" s="386"/>
    </row>
    <row r="3614" ht="15">
      <c r="I3614" s="386"/>
    </row>
    <row r="3615" ht="15">
      <c r="I3615" s="386"/>
    </row>
    <row r="3616" ht="15">
      <c r="I3616" s="386"/>
    </row>
    <row r="3617" ht="15">
      <c r="I3617" s="386"/>
    </row>
    <row r="3618" ht="15">
      <c r="I3618" s="386"/>
    </row>
    <row r="3619" ht="15">
      <c r="I3619" s="386"/>
    </row>
    <row r="3620" ht="15">
      <c r="I3620" s="386"/>
    </row>
    <row r="3621" ht="15">
      <c r="I3621" s="386"/>
    </row>
    <row r="3622" ht="15">
      <c r="I3622" s="386"/>
    </row>
    <row r="3623" ht="15">
      <c r="I3623" s="386"/>
    </row>
    <row r="3624" ht="15">
      <c r="I3624" s="386"/>
    </row>
    <row r="3625" ht="15">
      <c r="I3625" s="386"/>
    </row>
    <row r="3626" ht="15">
      <c r="I3626" s="386"/>
    </row>
    <row r="3627" ht="15">
      <c r="I3627" s="386"/>
    </row>
    <row r="3628" ht="15">
      <c r="I3628" s="386"/>
    </row>
    <row r="3629" ht="15">
      <c r="I3629" s="386"/>
    </row>
    <row r="3630" ht="15">
      <c r="I3630" s="386"/>
    </row>
    <row r="3631" ht="15">
      <c r="I3631" s="386"/>
    </row>
    <row r="3632" ht="15">
      <c r="I3632" s="386"/>
    </row>
    <row r="3633" ht="15">
      <c r="I3633" s="386"/>
    </row>
    <row r="3634" ht="15">
      <c r="I3634" s="386"/>
    </row>
    <row r="3635" ht="15">
      <c r="I3635" s="386"/>
    </row>
    <row r="3636" ht="15">
      <c r="I3636" s="386"/>
    </row>
    <row r="3637" ht="15">
      <c r="I3637" s="386"/>
    </row>
    <row r="3638" ht="15">
      <c r="I3638" s="386"/>
    </row>
    <row r="3639" ht="15">
      <c r="I3639" s="386"/>
    </row>
    <row r="3640" ht="15">
      <c r="I3640" s="386"/>
    </row>
    <row r="3641" ht="15">
      <c r="I3641" s="386"/>
    </row>
    <row r="3642" ht="15">
      <c r="I3642" s="386"/>
    </row>
    <row r="3643" ht="15">
      <c r="I3643" s="386"/>
    </row>
    <row r="3644" ht="15">
      <c r="I3644" s="386"/>
    </row>
    <row r="3645" ht="15">
      <c r="I3645" s="386"/>
    </row>
    <row r="3646" ht="15">
      <c r="I3646" s="386"/>
    </row>
    <row r="3647" ht="15">
      <c r="I3647" s="386"/>
    </row>
    <row r="3648" ht="15">
      <c r="I3648" s="386"/>
    </row>
    <row r="3649" ht="15">
      <c r="I3649" s="386"/>
    </row>
    <row r="3650" ht="15">
      <c r="I3650" s="386"/>
    </row>
    <row r="3651" ht="15">
      <c r="I3651" s="386"/>
    </row>
    <row r="3652" ht="15">
      <c r="I3652" s="386"/>
    </row>
    <row r="3653" ht="15">
      <c r="I3653" s="386"/>
    </row>
    <row r="3654" ht="15">
      <c r="I3654" s="386"/>
    </row>
    <row r="3655" ht="15">
      <c r="I3655" s="386"/>
    </row>
    <row r="3656" ht="15">
      <c r="I3656" s="386"/>
    </row>
    <row r="3657" ht="15">
      <c r="I3657" s="386"/>
    </row>
    <row r="3658" ht="15">
      <c r="I3658" s="386"/>
    </row>
    <row r="3659" ht="15">
      <c r="I3659" s="386"/>
    </row>
    <row r="3660" ht="15">
      <c r="I3660" s="386"/>
    </row>
    <row r="3661" ht="15">
      <c r="I3661" s="386"/>
    </row>
    <row r="3662" ht="15">
      <c r="I3662" s="386"/>
    </row>
    <row r="3663" ht="15">
      <c r="I3663" s="386"/>
    </row>
    <row r="3664" ht="15">
      <c r="I3664" s="386"/>
    </row>
    <row r="3665" ht="15">
      <c r="I3665" s="386"/>
    </row>
    <row r="3666" ht="15">
      <c r="I3666" s="386"/>
    </row>
    <row r="3667" ht="15">
      <c r="I3667" s="386"/>
    </row>
    <row r="3668" ht="15">
      <c r="I3668" s="386"/>
    </row>
    <row r="3669" ht="15">
      <c r="I3669" s="386"/>
    </row>
    <row r="3670" ht="15">
      <c r="I3670" s="386"/>
    </row>
    <row r="3671" ht="15">
      <c r="I3671" s="386"/>
    </row>
    <row r="3672" ht="15">
      <c r="I3672" s="386"/>
    </row>
    <row r="3673" ht="15">
      <c r="I3673" s="386"/>
    </row>
    <row r="3674" ht="15">
      <c r="I3674" s="386"/>
    </row>
    <row r="3675" ht="15">
      <c r="I3675" s="386"/>
    </row>
    <row r="3676" ht="15">
      <c r="I3676" s="386"/>
    </row>
    <row r="3677" ht="15">
      <c r="I3677" s="386"/>
    </row>
    <row r="3678" ht="15">
      <c r="I3678" s="386"/>
    </row>
    <row r="3679" ht="15">
      <c r="I3679" s="386"/>
    </row>
    <row r="3680" ht="15">
      <c r="I3680" s="386"/>
    </row>
    <row r="3681" ht="15">
      <c r="I3681" s="386"/>
    </row>
    <row r="3682" ht="15">
      <c r="I3682" s="386"/>
    </row>
    <row r="3683" ht="15">
      <c r="I3683" s="386"/>
    </row>
    <row r="3684" ht="15">
      <c r="I3684" s="386"/>
    </row>
    <row r="3685" ht="15">
      <c r="I3685" s="386"/>
    </row>
    <row r="3686" ht="15">
      <c r="I3686" s="386"/>
    </row>
    <row r="3687" ht="15">
      <c r="I3687" s="386"/>
    </row>
    <row r="3688" ht="15">
      <c r="I3688" s="386"/>
    </row>
    <row r="3689" ht="15">
      <c r="I3689" s="386"/>
    </row>
    <row r="3690" ht="15">
      <c r="I3690" s="386"/>
    </row>
    <row r="3691" ht="15">
      <c r="I3691" s="386"/>
    </row>
    <row r="3692" ht="15">
      <c r="I3692" s="386"/>
    </row>
    <row r="3693" ht="15">
      <c r="I3693" s="386"/>
    </row>
    <row r="3694" ht="15">
      <c r="I3694" s="386"/>
    </row>
    <row r="3695" ht="15">
      <c r="I3695" s="386"/>
    </row>
    <row r="3696" ht="15">
      <c r="I3696" s="386"/>
    </row>
    <row r="3697" ht="15">
      <c r="I3697" s="386"/>
    </row>
    <row r="3698" ht="15">
      <c r="I3698" s="386"/>
    </row>
    <row r="3699" ht="15">
      <c r="I3699" s="386"/>
    </row>
    <row r="3700" ht="15">
      <c r="I3700" s="386"/>
    </row>
    <row r="3701" ht="15">
      <c r="I3701" s="386"/>
    </row>
    <row r="3702" ht="15">
      <c r="I3702" s="386"/>
    </row>
    <row r="3703" ht="15">
      <c r="I3703" s="386"/>
    </row>
    <row r="3704" ht="15">
      <c r="I3704" s="386"/>
    </row>
    <row r="3705" ht="15">
      <c r="I3705" s="386"/>
    </row>
    <row r="3706" ht="15">
      <c r="I3706" s="386"/>
    </row>
    <row r="3707" ht="15">
      <c r="I3707" s="386"/>
    </row>
    <row r="3708" ht="15">
      <c r="I3708" s="386"/>
    </row>
    <row r="3709" ht="15">
      <c r="I3709" s="386"/>
    </row>
    <row r="3710" ht="15">
      <c r="I3710" s="386"/>
    </row>
    <row r="3711" ht="15">
      <c r="I3711" s="386"/>
    </row>
    <row r="3712" ht="15">
      <c r="I3712" s="386"/>
    </row>
    <row r="3713" ht="15">
      <c r="I3713" s="386"/>
    </row>
    <row r="3714" ht="15">
      <c r="I3714" s="386"/>
    </row>
    <row r="3715" ht="15">
      <c r="I3715" s="386"/>
    </row>
    <row r="3716" ht="15">
      <c r="I3716" s="386"/>
    </row>
    <row r="3717" ht="15">
      <c r="I3717" s="386"/>
    </row>
    <row r="3718" ht="15">
      <c r="I3718" s="386"/>
    </row>
    <row r="3719" ht="15">
      <c r="I3719" s="386"/>
    </row>
    <row r="3720" ht="15">
      <c r="I3720" s="386"/>
    </row>
    <row r="3721" ht="15">
      <c r="I3721" s="386"/>
    </row>
    <row r="3722" ht="15">
      <c r="I3722" s="386"/>
    </row>
    <row r="3723" ht="15">
      <c r="I3723" s="386"/>
    </row>
    <row r="3724" ht="15">
      <c r="I3724" s="386"/>
    </row>
    <row r="3725" ht="15">
      <c r="I3725" s="386"/>
    </row>
    <row r="3726" ht="15">
      <c r="I3726" s="386"/>
    </row>
    <row r="3727" ht="15">
      <c r="I3727" s="386"/>
    </row>
    <row r="3728" ht="15">
      <c r="I3728" s="386"/>
    </row>
    <row r="3729" ht="15">
      <c r="I3729" s="386"/>
    </row>
    <row r="3730" ht="15">
      <c r="I3730" s="386"/>
    </row>
    <row r="3731" ht="15">
      <c r="I3731" s="386"/>
    </row>
    <row r="3732" ht="15">
      <c r="I3732" s="386"/>
    </row>
    <row r="3733" ht="15">
      <c r="I3733" s="386"/>
    </row>
    <row r="3734" ht="15">
      <c r="I3734" s="386"/>
    </row>
    <row r="3735" ht="15">
      <c r="I3735" s="386"/>
    </row>
    <row r="3736" ht="15">
      <c r="I3736" s="386"/>
    </row>
    <row r="3737" ht="15">
      <c r="I3737" s="386"/>
    </row>
    <row r="3738" ht="15">
      <c r="I3738" s="386"/>
    </row>
    <row r="3739" ht="15">
      <c r="I3739" s="386"/>
    </row>
    <row r="3740" ht="15">
      <c r="I3740" s="386"/>
    </row>
    <row r="3741" ht="15">
      <c r="I3741" s="386"/>
    </row>
    <row r="3742" ht="15">
      <c r="I3742" s="386"/>
    </row>
    <row r="3743" ht="15">
      <c r="I3743" s="386"/>
    </row>
    <row r="3744" ht="15">
      <c r="I3744" s="386"/>
    </row>
    <row r="3745" ht="15">
      <c r="I3745" s="386"/>
    </row>
    <row r="3746" ht="15">
      <c r="I3746" s="386"/>
    </row>
    <row r="3747" ht="15">
      <c r="I3747" s="386"/>
    </row>
    <row r="3748" ht="15">
      <c r="I3748" s="386"/>
    </row>
    <row r="3749" ht="15">
      <c r="I3749" s="386"/>
    </row>
    <row r="3750" ht="15">
      <c r="I3750" s="386"/>
    </row>
    <row r="3751" ht="15">
      <c r="I3751" s="386"/>
    </row>
    <row r="3752" ht="15">
      <c r="I3752" s="386"/>
    </row>
    <row r="3753" ht="15">
      <c r="I3753" s="386"/>
    </row>
    <row r="3754" ht="15">
      <c r="I3754" s="386"/>
    </row>
    <row r="3755" ht="15">
      <c r="I3755" s="386"/>
    </row>
    <row r="3756" ht="15">
      <c r="I3756" s="386"/>
    </row>
    <row r="3757" ht="15">
      <c r="I3757" s="386"/>
    </row>
    <row r="3758" ht="15">
      <c r="I3758" s="386"/>
    </row>
    <row r="3759" ht="15">
      <c r="I3759" s="386"/>
    </row>
    <row r="3760" ht="15">
      <c r="I3760" s="386"/>
    </row>
    <row r="3761" ht="15">
      <c r="I3761" s="386"/>
    </row>
    <row r="3762" ht="15">
      <c r="I3762" s="386"/>
    </row>
    <row r="3763" ht="15">
      <c r="I3763" s="386"/>
    </row>
    <row r="3764" ht="15">
      <c r="I3764" s="386"/>
    </row>
    <row r="3765" ht="15">
      <c r="I3765" s="386"/>
    </row>
    <row r="3766" ht="15">
      <c r="I3766" s="386"/>
    </row>
    <row r="3767" ht="15">
      <c r="I3767" s="386"/>
    </row>
    <row r="3768" ht="15">
      <c r="I3768" s="386"/>
    </row>
    <row r="3769" ht="15">
      <c r="I3769" s="386"/>
    </row>
    <row r="3770" ht="15">
      <c r="I3770" s="386"/>
    </row>
    <row r="3771" ht="15">
      <c r="I3771" s="386"/>
    </row>
    <row r="3772" ht="15">
      <c r="I3772" s="386"/>
    </row>
    <row r="3773" ht="15">
      <c r="I3773" s="386"/>
    </row>
    <row r="3774" ht="15">
      <c r="I3774" s="386"/>
    </row>
    <row r="3775" ht="15">
      <c r="I3775" s="386"/>
    </row>
    <row r="3776" ht="15">
      <c r="I3776" s="386"/>
    </row>
    <row r="3777" ht="15">
      <c r="I3777" s="386"/>
    </row>
    <row r="3778" ht="15">
      <c r="I3778" s="386"/>
    </row>
    <row r="3779" ht="15">
      <c r="I3779" s="386"/>
    </row>
    <row r="3780" ht="15">
      <c r="I3780" s="386"/>
    </row>
    <row r="3781" ht="15">
      <c r="I3781" s="386"/>
    </row>
    <row r="3782" ht="15">
      <c r="I3782" s="386"/>
    </row>
    <row r="3783" ht="15">
      <c r="I3783" s="386"/>
    </row>
    <row r="3784" ht="15">
      <c r="I3784" s="386"/>
    </row>
    <row r="3785" ht="15">
      <c r="I3785" s="386"/>
    </row>
    <row r="3786" ht="15">
      <c r="I3786" s="386"/>
    </row>
    <row r="3787" ht="15">
      <c r="I3787" s="386"/>
    </row>
    <row r="3788" ht="15">
      <c r="I3788" s="386"/>
    </row>
    <row r="3789" ht="15">
      <c r="I3789" s="386"/>
    </row>
    <row r="3790" ht="15">
      <c r="I3790" s="386"/>
    </row>
    <row r="3791" ht="15">
      <c r="I3791" s="386"/>
    </row>
    <row r="3792" ht="15">
      <c r="I3792" s="386"/>
    </row>
    <row r="3793" ht="15">
      <c r="I3793" s="386"/>
    </row>
    <row r="3794" ht="15">
      <c r="I3794" s="386"/>
    </row>
    <row r="3795" ht="15">
      <c r="I3795" s="386"/>
    </row>
    <row r="3796" ht="15">
      <c r="I3796" s="386"/>
    </row>
    <row r="3797" ht="15">
      <c r="I3797" s="386"/>
    </row>
    <row r="3798" ht="15">
      <c r="I3798" s="386"/>
    </row>
    <row r="3799" ht="15">
      <c r="I3799" s="386"/>
    </row>
    <row r="3800" ht="15">
      <c r="I3800" s="386"/>
    </row>
    <row r="3801" ht="15">
      <c r="I3801" s="386"/>
    </row>
    <row r="3802" ht="15">
      <c r="I3802" s="386"/>
    </row>
    <row r="3803" ht="15">
      <c r="I3803" s="386"/>
    </row>
    <row r="3804" ht="15">
      <c r="I3804" s="386"/>
    </row>
    <row r="3805" ht="15">
      <c r="I3805" s="386"/>
    </row>
    <row r="3806" ht="15">
      <c r="I3806" s="386"/>
    </row>
    <row r="3807" ht="15">
      <c r="I3807" s="386"/>
    </row>
    <row r="3808" ht="15">
      <c r="I3808" s="386"/>
    </row>
    <row r="3809" ht="15">
      <c r="I3809" s="386"/>
    </row>
    <row r="3810" ht="15">
      <c r="I3810" s="386"/>
    </row>
    <row r="3811" ht="15">
      <c r="I3811" s="386"/>
    </row>
    <row r="3812" ht="15">
      <c r="I3812" s="386"/>
    </row>
    <row r="3813" ht="15">
      <c r="I3813" s="386"/>
    </row>
    <row r="3814" ht="15">
      <c r="I3814" s="386"/>
    </row>
    <row r="3815" ht="15">
      <c r="I3815" s="386"/>
    </row>
    <row r="3816" ht="15">
      <c r="I3816" s="386"/>
    </row>
    <row r="3817" ht="15">
      <c r="I3817" s="386"/>
    </row>
    <row r="3818" ht="15">
      <c r="I3818" s="386"/>
    </row>
    <row r="3819" ht="15">
      <c r="I3819" s="386"/>
    </row>
    <row r="3820" ht="15">
      <c r="I3820" s="386"/>
    </row>
    <row r="3821" ht="15">
      <c r="I3821" s="386"/>
    </row>
    <row r="3822" ht="15">
      <c r="I3822" s="386"/>
    </row>
    <row r="3823" ht="15">
      <c r="I3823" s="386"/>
    </row>
    <row r="3824" ht="15">
      <c r="I3824" s="386"/>
    </row>
    <row r="3825" ht="15">
      <c r="I3825" s="386"/>
    </row>
    <row r="3826" ht="15">
      <c r="I3826" s="386"/>
    </row>
    <row r="3827" ht="15">
      <c r="I3827" s="386"/>
    </row>
    <row r="3828" ht="15">
      <c r="I3828" s="386"/>
    </row>
    <row r="3829" ht="15">
      <c r="I3829" s="386"/>
    </row>
    <row r="3830" ht="15">
      <c r="I3830" s="386"/>
    </row>
    <row r="3831" ht="15">
      <c r="I3831" s="386"/>
    </row>
    <row r="3832" ht="15">
      <c r="I3832" s="386"/>
    </row>
    <row r="3833" ht="15">
      <c r="I3833" s="386"/>
    </row>
    <row r="3834" ht="15">
      <c r="I3834" s="386"/>
    </row>
    <row r="3835" ht="15">
      <c r="I3835" s="386"/>
    </row>
    <row r="3836" ht="15">
      <c r="I3836" s="386"/>
    </row>
    <row r="3837" ht="15">
      <c r="I3837" s="386"/>
    </row>
    <row r="3838" ht="15">
      <c r="I3838" s="386"/>
    </row>
    <row r="3839" ht="15">
      <c r="I3839" s="386"/>
    </row>
    <row r="3840" ht="15">
      <c r="I3840" s="386"/>
    </row>
    <row r="3841" ht="15">
      <c r="I3841" s="386"/>
    </row>
    <row r="3842" ht="15">
      <c r="I3842" s="386"/>
    </row>
    <row r="3843" ht="15">
      <c r="I3843" s="386"/>
    </row>
    <row r="3844" ht="15">
      <c r="I3844" s="386"/>
    </row>
    <row r="3845" ht="15">
      <c r="I3845" s="386"/>
    </row>
    <row r="3846" ht="15">
      <c r="I3846" s="386"/>
    </row>
    <row r="3847" ht="15">
      <c r="I3847" s="386"/>
    </row>
    <row r="3848" ht="15">
      <c r="I3848" s="386"/>
    </row>
    <row r="3849" ht="15">
      <c r="I3849" s="386"/>
    </row>
    <row r="3850" ht="15">
      <c r="I3850" s="386"/>
    </row>
    <row r="3851" ht="15">
      <c r="I3851" s="386"/>
    </row>
    <row r="3852" ht="15">
      <c r="I3852" s="386"/>
    </row>
    <row r="3853" ht="15">
      <c r="I3853" s="386"/>
    </row>
    <row r="3854" ht="15">
      <c r="I3854" s="386"/>
    </row>
    <row r="3855" ht="15">
      <c r="I3855" s="386"/>
    </row>
    <row r="3856" ht="15">
      <c r="I3856" s="386"/>
    </row>
    <row r="3857" ht="15">
      <c r="I3857" s="386"/>
    </row>
    <row r="3858" ht="15">
      <c r="I3858" s="386"/>
    </row>
    <row r="3859" ht="15">
      <c r="I3859" s="386"/>
    </row>
    <row r="3860" ht="15">
      <c r="I3860" s="386"/>
    </row>
    <row r="3861" ht="15">
      <c r="I3861" s="386"/>
    </row>
    <row r="3862" ht="15">
      <c r="I3862" s="386"/>
    </row>
    <row r="3863" ht="15">
      <c r="I3863" s="386"/>
    </row>
    <row r="3864" ht="15">
      <c r="I3864" s="386"/>
    </row>
    <row r="3865" ht="15">
      <c r="I3865" s="386"/>
    </row>
    <row r="3866" ht="15">
      <c r="I3866" s="386"/>
    </row>
    <row r="3867" ht="15">
      <c r="I3867" s="386"/>
    </row>
    <row r="3868" ht="15">
      <c r="I3868" s="386"/>
    </row>
    <row r="3869" ht="15">
      <c r="I3869" s="386"/>
    </row>
    <row r="3870" ht="15">
      <c r="I3870" s="386"/>
    </row>
    <row r="3871" ht="15">
      <c r="I3871" s="386"/>
    </row>
    <row r="3872" ht="15">
      <c r="I3872" s="386"/>
    </row>
    <row r="3873" ht="15">
      <c r="I3873" s="386"/>
    </row>
    <row r="3874" ht="15">
      <c r="I3874" s="386"/>
    </row>
    <row r="3875" ht="15">
      <c r="I3875" s="386"/>
    </row>
    <row r="3876" ht="15">
      <c r="I3876" s="386"/>
    </row>
    <row r="3877" ht="15">
      <c r="I3877" s="386"/>
    </row>
    <row r="3878" ht="15">
      <c r="I3878" s="386"/>
    </row>
    <row r="3879" ht="15">
      <c r="I3879" s="386"/>
    </row>
    <row r="3880" ht="15">
      <c r="I3880" s="386"/>
    </row>
    <row r="3881" ht="15">
      <c r="I3881" s="386"/>
    </row>
    <row r="3882" ht="15">
      <c r="I3882" s="386"/>
    </row>
    <row r="3883" ht="15">
      <c r="I3883" s="386"/>
    </row>
    <row r="3884" ht="15">
      <c r="I3884" s="386"/>
    </row>
    <row r="3885" ht="15">
      <c r="I3885" s="386"/>
    </row>
    <row r="3886" ht="15">
      <c r="I3886" s="386"/>
    </row>
    <row r="3887" ht="15">
      <c r="I3887" s="386"/>
    </row>
    <row r="3888" ht="15">
      <c r="I3888" s="386"/>
    </row>
    <row r="3889" ht="15">
      <c r="I3889" s="386"/>
    </row>
    <row r="3890" ht="15">
      <c r="I3890" s="386"/>
    </row>
    <row r="3891" ht="15">
      <c r="I3891" s="386"/>
    </row>
    <row r="3892" ht="15">
      <c r="I3892" s="386"/>
    </row>
    <row r="3893" ht="15">
      <c r="I3893" s="386"/>
    </row>
    <row r="3894" ht="15">
      <c r="I3894" s="386"/>
    </row>
    <row r="3895" ht="15">
      <c r="I3895" s="386"/>
    </row>
    <row r="3896" ht="15">
      <c r="I3896" s="386"/>
    </row>
    <row r="3897" ht="15">
      <c r="I3897" s="386"/>
    </row>
    <row r="3898" ht="15">
      <c r="I3898" s="386"/>
    </row>
    <row r="3899" ht="15">
      <c r="I3899" s="386"/>
    </row>
    <row r="3900" ht="15">
      <c r="I3900" s="386"/>
    </row>
    <row r="3901" ht="15">
      <c r="I3901" s="386"/>
    </row>
    <row r="3902" ht="15">
      <c r="I3902" s="386"/>
    </row>
    <row r="3903" ht="15">
      <c r="I3903" s="386"/>
    </row>
    <row r="3904" ht="15">
      <c r="I3904" s="386"/>
    </row>
    <row r="3905" ht="15">
      <c r="I3905" s="386"/>
    </row>
    <row r="3906" ht="15">
      <c r="I3906" s="386"/>
    </row>
    <row r="3907" ht="15">
      <c r="I3907" s="386"/>
    </row>
    <row r="3908" ht="15">
      <c r="I3908" s="386"/>
    </row>
    <row r="3909" ht="15">
      <c r="I3909" s="386"/>
    </row>
    <row r="3910" ht="15">
      <c r="I3910" s="386"/>
    </row>
    <row r="3911" ht="15">
      <c r="I3911" s="386"/>
    </row>
    <row r="3912" ht="15">
      <c r="I3912" s="386"/>
    </row>
    <row r="3913" ht="15">
      <c r="I3913" s="386"/>
    </row>
    <row r="3914" ht="15">
      <c r="I3914" s="386"/>
    </row>
    <row r="3915" ht="15">
      <c r="I3915" s="386"/>
    </row>
    <row r="3916" ht="15">
      <c r="I3916" s="386"/>
    </row>
    <row r="3917" ht="15">
      <c r="I3917" s="386"/>
    </row>
    <row r="3918" ht="15">
      <c r="I3918" s="386"/>
    </row>
    <row r="3919" ht="15">
      <c r="I3919" s="386"/>
    </row>
    <row r="3920" ht="15">
      <c r="I3920" s="386"/>
    </row>
    <row r="3921" ht="15">
      <c r="I3921" s="386"/>
    </row>
    <row r="3922" ht="15">
      <c r="I3922" s="386"/>
    </row>
    <row r="3923" ht="15">
      <c r="I3923" s="386"/>
    </row>
    <row r="3924" ht="15">
      <c r="I3924" s="386"/>
    </row>
    <row r="3925" ht="15">
      <c r="I3925" s="386"/>
    </row>
    <row r="3926" ht="15">
      <c r="I3926" s="386"/>
    </row>
    <row r="3927" ht="15">
      <c r="I3927" s="386"/>
    </row>
    <row r="3928" ht="15">
      <c r="I3928" s="386"/>
    </row>
    <row r="3929" ht="15">
      <c r="I3929" s="386"/>
    </row>
    <row r="3930" ht="15">
      <c r="I3930" s="386"/>
    </row>
    <row r="3931" ht="15">
      <c r="I3931" s="386"/>
    </row>
    <row r="3932" ht="15">
      <c r="I3932" s="386"/>
    </row>
    <row r="3933" ht="15">
      <c r="I3933" s="386"/>
    </row>
    <row r="3934" ht="15">
      <c r="I3934" s="386"/>
    </row>
    <row r="3935" ht="15">
      <c r="I3935" s="386"/>
    </row>
    <row r="3936" ht="15">
      <c r="I3936" s="386"/>
    </row>
    <row r="3937" ht="15">
      <c r="I3937" s="386"/>
    </row>
    <row r="3938" ht="15">
      <c r="I3938" s="386"/>
    </row>
    <row r="3939" ht="15">
      <c r="I3939" s="386"/>
    </row>
    <row r="3940" ht="15">
      <c r="I3940" s="386"/>
    </row>
    <row r="3941" ht="15">
      <c r="I3941" s="386"/>
    </row>
    <row r="3942" ht="15">
      <c r="I3942" s="386"/>
    </row>
    <row r="3943" ht="15">
      <c r="I3943" s="386"/>
    </row>
    <row r="3944" ht="15">
      <c r="I3944" s="386"/>
    </row>
    <row r="3945" ht="15">
      <c r="I3945" s="386"/>
    </row>
    <row r="3946" ht="15">
      <c r="I3946" s="386"/>
    </row>
    <row r="3947" ht="15">
      <c r="I3947" s="386"/>
    </row>
    <row r="3948" ht="15">
      <c r="I3948" s="386"/>
    </row>
    <row r="3949" ht="15">
      <c r="I3949" s="386"/>
    </row>
    <row r="3950" ht="15">
      <c r="I3950" s="386"/>
    </row>
    <row r="3951" ht="15">
      <c r="I3951" s="386"/>
    </row>
    <row r="3952" ht="15">
      <c r="I3952" s="386"/>
    </row>
    <row r="3953" ht="15">
      <c r="I3953" s="386"/>
    </row>
    <row r="3954" ht="15">
      <c r="I3954" s="386"/>
    </row>
    <row r="3955" ht="15">
      <c r="I3955" s="386"/>
    </row>
    <row r="3956" ht="15">
      <c r="I3956" s="386"/>
    </row>
    <row r="3957" ht="15">
      <c r="I3957" s="386"/>
    </row>
    <row r="3958" ht="15">
      <c r="I3958" s="386"/>
    </row>
    <row r="3959" ht="15">
      <c r="I3959" s="386"/>
    </row>
    <row r="3960" ht="15">
      <c r="I3960" s="386"/>
    </row>
    <row r="3961" ht="15">
      <c r="I3961" s="386"/>
    </row>
    <row r="3962" ht="15">
      <c r="I3962" s="386"/>
    </row>
    <row r="3963" ht="15">
      <c r="I3963" s="386"/>
    </row>
    <row r="3964" ht="15">
      <c r="I3964" s="386"/>
    </row>
    <row r="3965" ht="15">
      <c r="I3965" s="386"/>
    </row>
    <row r="3966" ht="15">
      <c r="I3966" s="386"/>
    </row>
    <row r="3967" ht="15">
      <c r="I3967" s="386"/>
    </row>
    <row r="3968" ht="15">
      <c r="I3968" s="386"/>
    </row>
    <row r="3969" ht="15">
      <c r="I3969" s="386"/>
    </row>
    <row r="3970" ht="15">
      <c r="I3970" s="386"/>
    </row>
    <row r="3971" ht="15">
      <c r="I3971" s="386"/>
    </row>
    <row r="3972" ht="15">
      <c r="I3972" s="386"/>
    </row>
    <row r="3973" ht="15">
      <c r="I3973" s="386"/>
    </row>
    <row r="3974" ht="15">
      <c r="I3974" s="386"/>
    </row>
    <row r="3975" ht="15">
      <c r="I3975" s="386"/>
    </row>
    <row r="3976" ht="15">
      <c r="I3976" s="386"/>
    </row>
    <row r="3977" ht="15">
      <c r="I3977" s="386"/>
    </row>
    <row r="3978" ht="15">
      <c r="I3978" s="386"/>
    </row>
    <row r="3979" ht="15">
      <c r="I3979" s="386"/>
    </row>
    <row r="3980" ht="15">
      <c r="I3980" s="386"/>
    </row>
    <row r="3981" ht="15">
      <c r="I3981" s="386"/>
    </row>
    <row r="3982" ht="15">
      <c r="I3982" s="386"/>
    </row>
    <row r="3983" ht="15">
      <c r="I3983" s="386"/>
    </row>
    <row r="3984" ht="15">
      <c r="I3984" s="386"/>
    </row>
    <row r="3985" ht="15">
      <c r="I3985" s="386"/>
    </row>
    <row r="3986" ht="15">
      <c r="I3986" s="386"/>
    </row>
    <row r="3987" ht="15">
      <c r="I3987" s="386"/>
    </row>
    <row r="3988" ht="15">
      <c r="I3988" s="386"/>
    </row>
    <row r="3989" ht="15">
      <c r="I3989" s="386"/>
    </row>
    <row r="3990" ht="15">
      <c r="I3990" s="386"/>
    </row>
    <row r="3991" ht="15">
      <c r="I3991" s="386"/>
    </row>
    <row r="3992" ht="15">
      <c r="I3992" s="386"/>
    </row>
    <row r="3993" ht="15">
      <c r="I3993" s="386"/>
    </row>
    <row r="3994" ht="15">
      <c r="I3994" s="386"/>
    </row>
    <row r="3995" ht="15">
      <c r="I3995" s="386"/>
    </row>
    <row r="3996" ht="15">
      <c r="I3996" s="386"/>
    </row>
    <row r="3997" ht="15">
      <c r="I3997" s="386"/>
    </row>
    <row r="3998" ht="15">
      <c r="I3998" s="386"/>
    </row>
    <row r="3999" ht="15">
      <c r="I3999" s="386"/>
    </row>
    <row r="4000" ht="15">
      <c r="I4000" s="386"/>
    </row>
    <row r="4001" ht="15">
      <c r="I4001" s="386"/>
    </row>
    <row r="4002" ht="15">
      <c r="I4002" s="386"/>
    </row>
    <row r="4003" ht="15">
      <c r="I4003" s="386"/>
    </row>
    <row r="4004" ht="15">
      <c r="I4004" s="386"/>
    </row>
    <row r="4005" ht="15">
      <c r="I4005" s="386"/>
    </row>
    <row r="4006" ht="15">
      <c r="I4006" s="386"/>
    </row>
    <row r="4007" ht="15">
      <c r="I4007" s="386"/>
    </row>
    <row r="4008" ht="15">
      <c r="I4008" s="386"/>
    </row>
    <row r="4009" ht="15">
      <c r="I4009" s="386"/>
    </row>
    <row r="4010" ht="15">
      <c r="I4010" s="386"/>
    </row>
    <row r="4011" ht="15">
      <c r="I4011" s="386"/>
    </row>
    <row r="4012" ht="15">
      <c r="I4012" s="386"/>
    </row>
    <row r="4013" ht="15">
      <c r="I4013" s="386"/>
    </row>
    <row r="4014" ht="15">
      <c r="I4014" s="386"/>
    </row>
    <row r="4015" ht="15">
      <c r="I4015" s="386"/>
    </row>
    <row r="4016" ht="15">
      <c r="I4016" s="386"/>
    </row>
    <row r="4017" ht="15">
      <c r="I4017" s="386"/>
    </row>
    <row r="4018" ht="15">
      <c r="I4018" s="386"/>
    </row>
    <row r="4019" ht="15">
      <c r="I4019" s="386"/>
    </row>
    <row r="4020" ht="15">
      <c r="I4020" s="386"/>
    </row>
    <row r="4021" ht="15">
      <c r="I4021" s="386"/>
    </row>
    <row r="4022" ht="15">
      <c r="I4022" s="386"/>
    </row>
    <row r="4023" ht="15">
      <c r="I4023" s="386"/>
    </row>
    <row r="4024" ht="15">
      <c r="I4024" s="386"/>
    </row>
    <row r="4025" ht="15">
      <c r="I4025" s="386"/>
    </row>
    <row r="4026" ht="15">
      <c r="I4026" s="386"/>
    </row>
    <row r="4027" ht="15">
      <c r="I4027" s="386"/>
    </row>
    <row r="4028" ht="15">
      <c r="I4028" s="386"/>
    </row>
    <row r="4029" ht="15">
      <c r="I4029" s="386"/>
    </row>
    <row r="4030" ht="15">
      <c r="I4030" s="386"/>
    </row>
    <row r="4031" ht="15">
      <c r="I4031" s="386"/>
    </row>
    <row r="4032" ht="15">
      <c r="I4032" s="386"/>
    </row>
    <row r="4033" ht="15">
      <c r="I4033" s="386"/>
    </row>
    <row r="4034" ht="15">
      <c r="I4034" s="386"/>
    </row>
    <row r="4035" ht="15">
      <c r="I4035" s="386"/>
    </row>
    <row r="4036" ht="15">
      <c r="I4036" s="386"/>
    </row>
    <row r="4037" ht="15">
      <c r="I4037" s="386"/>
    </row>
    <row r="4038" ht="15">
      <c r="I4038" s="386"/>
    </row>
    <row r="4039" ht="15">
      <c r="I4039" s="386"/>
    </row>
    <row r="4040" ht="15">
      <c r="I4040" s="386"/>
    </row>
    <row r="4041" ht="15">
      <c r="I4041" s="386"/>
    </row>
    <row r="4042" ht="15">
      <c r="I4042" s="386"/>
    </row>
    <row r="4043" ht="15">
      <c r="I4043" s="386"/>
    </row>
    <row r="4044" ht="15">
      <c r="I4044" s="386"/>
    </row>
    <row r="4045" ht="15">
      <c r="I4045" s="386"/>
    </row>
    <row r="4046" ht="15">
      <c r="I4046" s="386"/>
    </row>
    <row r="4047" ht="15">
      <c r="I4047" s="386"/>
    </row>
    <row r="4048" ht="15">
      <c r="I4048" s="386"/>
    </row>
    <row r="4049" ht="15">
      <c r="I4049" s="386"/>
    </row>
    <row r="4050" ht="15">
      <c r="I4050" s="386"/>
    </row>
    <row r="4051" ht="15">
      <c r="I4051" s="386"/>
    </row>
    <row r="4052" ht="15">
      <c r="I4052" s="386"/>
    </row>
    <row r="4053" ht="15">
      <c r="I4053" s="386"/>
    </row>
    <row r="4054" ht="15">
      <c r="I4054" s="386"/>
    </row>
    <row r="4055" ht="15">
      <c r="I4055" s="386"/>
    </row>
    <row r="4056" ht="15">
      <c r="I4056" s="386"/>
    </row>
    <row r="4057" ht="15">
      <c r="I4057" s="386"/>
    </row>
    <row r="4058" ht="15">
      <c r="I4058" s="386"/>
    </row>
    <row r="4059" ht="15">
      <c r="I4059" s="386"/>
    </row>
    <row r="4060" ht="15">
      <c r="I4060" s="386"/>
    </row>
    <row r="4061" ht="15">
      <c r="I4061" s="386"/>
    </row>
    <row r="4062" ht="15">
      <c r="I4062" s="386"/>
    </row>
    <row r="4063" ht="15">
      <c r="I4063" s="386"/>
    </row>
    <row r="4064" ht="15">
      <c r="I4064" s="386"/>
    </row>
    <row r="4065" ht="15">
      <c r="I4065" s="386"/>
    </row>
    <row r="4066" ht="15">
      <c r="I4066" s="386"/>
    </row>
    <row r="4067" ht="15">
      <c r="I4067" s="386"/>
    </row>
    <row r="4068" ht="15">
      <c r="I4068" s="386"/>
    </row>
    <row r="4069" ht="15">
      <c r="I4069" s="386"/>
    </row>
    <row r="4070" ht="15">
      <c r="I4070" s="386"/>
    </row>
    <row r="4071" ht="15">
      <c r="I4071" s="386"/>
    </row>
    <row r="4072" ht="15">
      <c r="I4072" s="386"/>
    </row>
    <row r="4073" ht="15">
      <c r="I4073" s="386"/>
    </row>
    <row r="4074" ht="15">
      <c r="I4074" s="386"/>
    </row>
    <row r="4075" ht="15">
      <c r="I4075" s="386"/>
    </row>
    <row r="4076" ht="15">
      <c r="I4076" s="386"/>
    </row>
    <row r="4077" ht="15">
      <c r="I4077" s="386"/>
    </row>
    <row r="4078" ht="15">
      <c r="I4078" s="386"/>
    </row>
    <row r="4079" ht="15">
      <c r="I4079" s="386"/>
    </row>
    <row r="4080" ht="15">
      <c r="I4080" s="386"/>
    </row>
    <row r="4081" ht="15">
      <c r="I4081" s="386"/>
    </row>
    <row r="4082" ht="15">
      <c r="I4082" s="386"/>
    </row>
    <row r="4083" ht="15">
      <c r="I4083" s="386"/>
    </row>
    <row r="4084" ht="15">
      <c r="I4084" s="386"/>
    </row>
    <row r="4085" ht="15">
      <c r="I4085" s="386"/>
    </row>
    <row r="4086" ht="15">
      <c r="I4086" s="386"/>
    </row>
    <row r="4087" ht="15">
      <c r="I4087" s="386"/>
    </row>
    <row r="4088" ht="15">
      <c r="I4088" s="386"/>
    </row>
    <row r="4089" ht="15">
      <c r="I4089" s="386"/>
    </row>
    <row r="4090" ht="15">
      <c r="I4090" s="386"/>
    </row>
    <row r="4091" ht="15">
      <c r="I4091" s="386"/>
    </row>
    <row r="4092" ht="15">
      <c r="I4092" s="386"/>
    </row>
    <row r="4093" ht="15">
      <c r="I4093" s="386"/>
    </row>
    <row r="4094" ht="15">
      <c r="I4094" s="386"/>
    </row>
    <row r="4095" ht="15">
      <c r="I4095" s="386"/>
    </row>
    <row r="4096" ht="15">
      <c r="I4096" s="386"/>
    </row>
    <row r="4097" ht="15">
      <c r="I4097" s="386"/>
    </row>
    <row r="4098" ht="15">
      <c r="I4098" s="386"/>
    </row>
    <row r="4099" ht="15">
      <c r="I4099" s="386"/>
    </row>
    <row r="4100" ht="15">
      <c r="I4100" s="386"/>
    </row>
    <row r="4101" ht="15">
      <c r="I4101" s="386"/>
    </row>
    <row r="4102" ht="15">
      <c r="I4102" s="386"/>
    </row>
    <row r="4103" ht="15">
      <c r="I4103" s="386"/>
    </row>
    <row r="4104" ht="15">
      <c r="I4104" s="386"/>
    </row>
    <row r="4105" ht="15">
      <c r="I4105" s="386"/>
    </row>
    <row r="4106" ht="15">
      <c r="I4106" s="386"/>
    </row>
    <row r="4107" ht="15">
      <c r="I4107" s="386"/>
    </row>
    <row r="4108" ht="15">
      <c r="I4108" s="386"/>
    </row>
    <row r="4109" ht="15">
      <c r="I4109" s="386"/>
    </row>
    <row r="4110" ht="15">
      <c r="I4110" s="386"/>
    </row>
    <row r="4111" ht="15">
      <c r="I4111" s="386"/>
    </row>
    <row r="4112" ht="15">
      <c r="I4112" s="386"/>
    </row>
    <row r="4113" ht="15">
      <c r="I4113" s="386"/>
    </row>
    <row r="4114" ht="15">
      <c r="I4114" s="386"/>
    </row>
    <row r="4115" ht="15">
      <c r="I4115" s="386"/>
    </row>
    <row r="4116" ht="15">
      <c r="I4116" s="386"/>
    </row>
    <row r="4117" ht="15">
      <c r="I4117" s="386"/>
    </row>
    <row r="4118" ht="15">
      <c r="I4118" s="386"/>
    </row>
    <row r="4119" ht="15">
      <c r="I4119" s="386"/>
    </row>
    <row r="4120" ht="15">
      <c r="I4120" s="386"/>
    </row>
    <row r="4121" ht="15">
      <c r="I4121" s="386"/>
    </row>
    <row r="4122" ht="15">
      <c r="I4122" s="386"/>
    </row>
    <row r="4123" ht="15">
      <c r="I4123" s="386"/>
    </row>
    <row r="4124" ht="15">
      <c r="I4124" s="386"/>
    </row>
    <row r="4125" ht="15">
      <c r="I4125" s="386"/>
    </row>
    <row r="4126" ht="15">
      <c r="I4126" s="386"/>
    </row>
    <row r="4127" ht="15">
      <c r="I4127" s="386"/>
    </row>
    <row r="4128" ht="15">
      <c r="I4128" s="386"/>
    </row>
    <row r="4129" ht="15">
      <c r="I4129" s="386"/>
    </row>
    <row r="4130" ht="15">
      <c r="I4130" s="386"/>
    </row>
    <row r="4131" ht="15">
      <c r="I4131" s="386"/>
    </row>
    <row r="4132" ht="15">
      <c r="I4132" s="386"/>
    </row>
    <row r="4133" ht="15">
      <c r="I4133" s="386"/>
    </row>
    <row r="4134" ht="15">
      <c r="I4134" s="386"/>
    </row>
    <row r="4135" ht="15">
      <c r="I4135" s="386"/>
    </row>
    <row r="4136" ht="15">
      <c r="I4136" s="386"/>
    </row>
    <row r="4137" ht="15">
      <c r="I4137" s="386"/>
    </row>
    <row r="4138" ht="15">
      <c r="I4138" s="386"/>
    </row>
    <row r="4139" ht="15">
      <c r="I4139" s="386"/>
    </row>
    <row r="4140" ht="15">
      <c r="I4140" s="386"/>
    </row>
    <row r="4141" ht="15">
      <c r="I4141" s="386"/>
    </row>
    <row r="4142" ht="15">
      <c r="I4142" s="386"/>
    </row>
    <row r="4143" ht="15">
      <c r="I4143" s="386"/>
    </row>
    <row r="4144" ht="15">
      <c r="I4144" s="386"/>
    </row>
    <row r="4145" ht="15">
      <c r="I4145" s="386"/>
    </row>
    <row r="4146" ht="15">
      <c r="I4146" s="386"/>
    </row>
    <row r="4147" ht="15">
      <c r="I4147" s="386"/>
    </row>
    <row r="4148" ht="15">
      <c r="I4148" s="386"/>
    </row>
    <row r="4149" ht="15">
      <c r="I4149" s="386"/>
    </row>
    <row r="4150" ht="15">
      <c r="I4150" s="386"/>
    </row>
    <row r="4151" ht="15">
      <c r="I4151" s="386"/>
    </row>
    <row r="4152" ht="15">
      <c r="I4152" s="386"/>
    </row>
    <row r="4153" ht="15">
      <c r="I4153" s="386"/>
    </row>
    <row r="4154" ht="15">
      <c r="I4154" s="386"/>
    </row>
    <row r="4155" ht="15">
      <c r="I4155" s="386"/>
    </row>
    <row r="4156" ht="15">
      <c r="I4156" s="386"/>
    </row>
    <row r="4157" ht="15">
      <c r="I4157" s="386"/>
    </row>
    <row r="4158" ht="15">
      <c r="I4158" s="386"/>
    </row>
    <row r="4159" ht="15">
      <c r="I4159" s="386"/>
    </row>
    <row r="4160" ht="15">
      <c r="I4160" s="386"/>
    </row>
    <row r="4161" ht="15">
      <c r="I4161" s="386"/>
    </row>
    <row r="4162" ht="15">
      <c r="I4162" s="386"/>
    </row>
    <row r="4163" ht="15">
      <c r="I4163" s="386"/>
    </row>
    <row r="4164" ht="15">
      <c r="I4164" s="386"/>
    </row>
    <row r="4165" ht="15">
      <c r="I4165" s="386"/>
    </row>
    <row r="4166" ht="15">
      <c r="I4166" s="386"/>
    </row>
    <row r="4167" ht="15">
      <c r="I4167" s="386"/>
    </row>
    <row r="4168" ht="15">
      <c r="I4168" s="386"/>
    </row>
    <row r="4169" ht="15">
      <c r="I4169" s="386"/>
    </row>
    <row r="4170" ht="15">
      <c r="I4170" s="386"/>
    </row>
    <row r="4171" ht="15">
      <c r="I4171" s="386"/>
    </row>
    <row r="4172" ht="15">
      <c r="I4172" s="386"/>
    </row>
    <row r="4173" ht="15">
      <c r="I4173" s="386"/>
    </row>
    <row r="4174" ht="15">
      <c r="I4174" s="386"/>
    </row>
    <row r="4175" ht="15">
      <c r="I4175" s="386"/>
    </row>
    <row r="4176" ht="15">
      <c r="I4176" s="386"/>
    </row>
    <row r="4177" ht="15">
      <c r="I4177" s="386"/>
    </row>
    <row r="4178" ht="15">
      <c r="I4178" s="386"/>
    </row>
    <row r="4179" ht="15">
      <c r="I4179" s="386"/>
    </row>
    <row r="4180" ht="15">
      <c r="I4180" s="386"/>
    </row>
    <row r="4181" ht="15">
      <c r="I4181" s="386"/>
    </row>
    <row r="4182" ht="15">
      <c r="I4182" s="386"/>
    </row>
    <row r="4183" ht="15">
      <c r="I4183" s="386"/>
    </row>
    <row r="4184" ht="15">
      <c r="I4184" s="386"/>
    </row>
    <row r="4185" ht="15">
      <c r="I4185" s="386"/>
    </row>
    <row r="4186" ht="15">
      <c r="I4186" s="386"/>
    </row>
    <row r="4187" ht="15">
      <c r="I4187" s="386"/>
    </row>
    <row r="4188" ht="15">
      <c r="I4188" s="386"/>
    </row>
    <row r="4189" ht="15">
      <c r="I4189" s="386"/>
    </row>
    <row r="4190" ht="15">
      <c r="I4190" s="386"/>
    </row>
    <row r="4191" ht="15">
      <c r="I4191" s="386"/>
    </row>
    <row r="4192" ht="15">
      <c r="I4192" s="386"/>
    </row>
    <row r="4193" ht="15">
      <c r="I4193" s="386"/>
    </row>
    <row r="4194" ht="15">
      <c r="I4194" s="386"/>
    </row>
    <row r="4195" ht="15">
      <c r="I4195" s="386"/>
    </row>
    <row r="4196" ht="15">
      <c r="I4196" s="386"/>
    </row>
    <row r="4197" ht="15">
      <c r="I4197" s="386"/>
    </row>
    <row r="4198" ht="15">
      <c r="I4198" s="386"/>
    </row>
    <row r="4199" ht="15">
      <c r="I4199" s="386"/>
    </row>
    <row r="4200" ht="15">
      <c r="I4200" s="386"/>
    </row>
    <row r="4201" ht="15">
      <c r="I4201" s="386"/>
    </row>
    <row r="4202" ht="15">
      <c r="I4202" s="386"/>
    </row>
    <row r="4203" ht="15">
      <c r="I4203" s="386"/>
    </row>
    <row r="4204" ht="15">
      <c r="I4204" s="386"/>
    </row>
    <row r="4205" ht="15">
      <c r="I4205" s="386"/>
    </row>
    <row r="4206" ht="15">
      <c r="I4206" s="386"/>
    </row>
    <row r="4207" ht="15">
      <c r="I4207" s="386"/>
    </row>
    <row r="4208" ht="15">
      <c r="I4208" s="386"/>
    </row>
    <row r="4209" ht="15">
      <c r="I4209" s="386"/>
    </row>
    <row r="4210" ht="15">
      <c r="I4210" s="386"/>
    </row>
    <row r="4211" ht="15">
      <c r="I4211" s="386"/>
    </row>
    <row r="4212" ht="15">
      <c r="I4212" s="386"/>
    </row>
    <row r="4213" ht="15">
      <c r="I4213" s="386"/>
    </row>
    <row r="4214" ht="15">
      <c r="I4214" s="386"/>
    </row>
    <row r="4215" ht="15">
      <c r="I4215" s="386"/>
    </row>
    <row r="4216" ht="15">
      <c r="I4216" s="386"/>
    </row>
    <row r="4217" ht="15">
      <c r="I4217" s="386"/>
    </row>
    <row r="4218" ht="15">
      <c r="I4218" s="386"/>
    </row>
    <row r="4219" ht="15">
      <c r="I4219" s="386"/>
    </row>
    <row r="4220" ht="15">
      <c r="I4220" s="386"/>
    </row>
    <row r="4221" ht="15">
      <c r="I4221" s="386"/>
    </row>
    <row r="4222" ht="15">
      <c r="I4222" s="386"/>
    </row>
    <row r="4223" ht="15">
      <c r="I4223" s="386"/>
    </row>
    <row r="4224" ht="15">
      <c r="I4224" s="386"/>
    </row>
    <row r="4225" ht="15">
      <c r="I4225" s="386"/>
    </row>
    <row r="4226" ht="15">
      <c r="I4226" s="386"/>
    </row>
    <row r="4227" ht="15">
      <c r="I4227" s="386"/>
    </row>
    <row r="4228" ht="15">
      <c r="I4228" s="386"/>
    </row>
    <row r="4229" ht="15">
      <c r="I4229" s="386"/>
    </row>
    <row r="4230" ht="15">
      <c r="I4230" s="386"/>
    </row>
    <row r="4231" ht="15">
      <c r="I4231" s="386"/>
    </row>
    <row r="4232" ht="15">
      <c r="I4232" s="386"/>
    </row>
    <row r="4233" ht="15">
      <c r="I4233" s="386"/>
    </row>
    <row r="4234" ht="15">
      <c r="I4234" s="386"/>
    </row>
    <row r="4235" ht="15">
      <c r="I4235" s="386"/>
    </row>
    <row r="4236" ht="15">
      <c r="I4236" s="386"/>
    </row>
    <row r="4237" ht="15">
      <c r="I4237" s="386"/>
    </row>
    <row r="4238" ht="15">
      <c r="I4238" s="386"/>
    </row>
    <row r="4239" ht="15">
      <c r="I4239" s="386"/>
    </row>
    <row r="4240" ht="15">
      <c r="I4240" s="386"/>
    </row>
    <row r="4241" ht="15">
      <c r="I4241" s="386"/>
    </row>
    <row r="4242" ht="15">
      <c r="I4242" s="386"/>
    </row>
    <row r="4243" ht="15">
      <c r="I4243" s="386"/>
    </row>
    <row r="4244" ht="15">
      <c r="I4244" s="386"/>
    </row>
    <row r="4245" ht="15">
      <c r="I4245" s="386"/>
    </row>
    <row r="4246" ht="15">
      <c r="I4246" s="386"/>
    </row>
    <row r="4247" ht="15">
      <c r="I4247" s="386"/>
    </row>
    <row r="4248" ht="15">
      <c r="I4248" s="386"/>
    </row>
    <row r="4249" ht="15">
      <c r="I4249" s="386"/>
    </row>
    <row r="4250" ht="15">
      <c r="I4250" s="386"/>
    </row>
    <row r="4251" ht="15">
      <c r="I4251" s="386"/>
    </row>
    <row r="4252" ht="15">
      <c r="I4252" s="386"/>
    </row>
    <row r="4253" ht="15">
      <c r="I4253" s="386"/>
    </row>
    <row r="4254" ht="15">
      <c r="I4254" s="386"/>
    </row>
    <row r="4255" ht="15">
      <c r="I4255" s="386"/>
    </row>
    <row r="4256" ht="15">
      <c r="I4256" s="386"/>
    </row>
    <row r="4257" ht="15">
      <c r="I4257" s="386"/>
    </row>
    <row r="4258" ht="15">
      <c r="I4258" s="386"/>
    </row>
    <row r="4259" ht="15">
      <c r="I4259" s="386"/>
    </row>
    <row r="4260" ht="15">
      <c r="I4260" s="386"/>
    </row>
    <row r="4261" ht="15">
      <c r="I4261" s="386"/>
    </row>
    <row r="4262" ht="15">
      <c r="I4262" s="386"/>
    </row>
    <row r="4263" ht="15">
      <c r="I4263" s="386"/>
    </row>
    <row r="4264" ht="15">
      <c r="I4264" s="386"/>
    </row>
    <row r="4265" ht="15">
      <c r="I4265" s="386"/>
    </row>
    <row r="4266" ht="15">
      <c r="I4266" s="386"/>
    </row>
    <row r="4267" ht="15">
      <c r="I4267" s="386"/>
    </row>
    <row r="4268" ht="15">
      <c r="I4268" s="386"/>
    </row>
    <row r="4269" ht="15">
      <c r="I4269" s="386"/>
    </row>
    <row r="4270" ht="15">
      <c r="I4270" s="386"/>
    </row>
    <row r="4271" ht="15">
      <c r="I4271" s="386"/>
    </row>
    <row r="4272" ht="15">
      <c r="I4272" s="386"/>
    </row>
    <row r="4273" ht="15">
      <c r="I4273" s="386"/>
    </row>
    <row r="4274" ht="15">
      <c r="I4274" s="386"/>
    </row>
    <row r="4275" ht="15">
      <c r="I4275" s="386"/>
    </row>
    <row r="4276" ht="15">
      <c r="I4276" s="386"/>
    </row>
    <row r="4277" ht="15">
      <c r="I4277" s="386"/>
    </row>
    <row r="4278" ht="15">
      <c r="I4278" s="386"/>
    </row>
    <row r="4279" ht="15">
      <c r="I4279" s="386"/>
    </row>
    <row r="4280" ht="15">
      <c r="I4280" s="386"/>
    </row>
    <row r="4281" ht="15">
      <c r="I4281" s="386"/>
    </row>
    <row r="4282" ht="15">
      <c r="I4282" s="386"/>
    </row>
    <row r="4283" ht="15">
      <c r="I4283" s="386"/>
    </row>
    <row r="4284" ht="15">
      <c r="I4284" s="386"/>
    </row>
    <row r="4285" ht="15">
      <c r="I4285" s="386"/>
    </row>
    <row r="4286" ht="15">
      <c r="I4286" s="386"/>
    </row>
    <row r="4287" ht="15">
      <c r="I4287" s="386"/>
    </row>
    <row r="4288" ht="15">
      <c r="I4288" s="386"/>
    </row>
    <row r="4289" ht="15">
      <c r="I4289" s="386"/>
    </row>
    <row r="4290" ht="15">
      <c r="I4290" s="386"/>
    </row>
    <row r="4291" ht="15">
      <c r="I4291" s="386"/>
    </row>
    <row r="4292" ht="15">
      <c r="I4292" s="386"/>
    </row>
    <row r="4293" ht="15">
      <c r="I4293" s="386"/>
    </row>
    <row r="4294" ht="15">
      <c r="I4294" s="386"/>
    </row>
    <row r="4295" ht="15">
      <c r="I4295" s="386"/>
    </row>
    <row r="4296" ht="15">
      <c r="I4296" s="386"/>
    </row>
    <row r="4297" ht="15">
      <c r="I4297" s="386"/>
    </row>
    <row r="4298" ht="15">
      <c r="I4298" s="386"/>
    </row>
    <row r="4299" ht="15">
      <c r="I4299" s="386"/>
    </row>
    <row r="4300" ht="15">
      <c r="I4300" s="386"/>
    </row>
    <row r="4301" ht="15">
      <c r="I4301" s="386"/>
    </row>
    <row r="4302" ht="15">
      <c r="I4302" s="386"/>
    </row>
    <row r="4303" ht="15">
      <c r="I4303" s="386"/>
    </row>
    <row r="4304" ht="15">
      <c r="I4304" s="386"/>
    </row>
    <row r="4305" ht="15">
      <c r="I4305" s="386"/>
    </row>
    <row r="4306" ht="15">
      <c r="I4306" s="386"/>
    </row>
    <row r="4307" ht="15">
      <c r="I4307" s="386"/>
    </row>
    <row r="4308" ht="15">
      <c r="I4308" s="386"/>
    </row>
    <row r="4309" ht="15">
      <c r="I4309" s="386"/>
    </row>
    <row r="4310" ht="15">
      <c r="I4310" s="386"/>
    </row>
    <row r="4311" ht="15">
      <c r="I4311" s="386"/>
    </row>
    <row r="4312" ht="15">
      <c r="I4312" s="386"/>
    </row>
    <row r="4313" ht="15">
      <c r="I4313" s="386"/>
    </row>
    <row r="4314" ht="15">
      <c r="I4314" s="386"/>
    </row>
    <row r="4315" ht="15">
      <c r="I4315" s="386"/>
    </row>
    <row r="4316" ht="15">
      <c r="I4316" s="386"/>
    </row>
    <row r="4317" ht="15">
      <c r="I4317" s="386"/>
    </row>
    <row r="4318" ht="15">
      <c r="I4318" s="386"/>
    </row>
    <row r="4319" ht="15">
      <c r="I4319" s="386"/>
    </row>
    <row r="4320" ht="15">
      <c r="I4320" s="386"/>
    </row>
    <row r="4321" ht="15">
      <c r="I4321" s="386"/>
    </row>
    <row r="4322" ht="15">
      <c r="I4322" s="386"/>
    </row>
    <row r="4323" ht="15">
      <c r="I4323" s="386"/>
    </row>
    <row r="4324" ht="15">
      <c r="I4324" s="386"/>
    </row>
    <row r="4325" ht="15">
      <c r="I4325" s="386"/>
    </row>
    <row r="4326" ht="15">
      <c r="I4326" s="386"/>
    </row>
    <row r="4327" ht="15">
      <c r="I4327" s="386"/>
    </row>
    <row r="4328" ht="15">
      <c r="I4328" s="386"/>
    </row>
    <row r="4329" ht="15">
      <c r="I4329" s="386"/>
    </row>
    <row r="4330" ht="15">
      <c r="I4330" s="386"/>
    </row>
    <row r="4331" ht="15">
      <c r="I4331" s="386"/>
    </row>
    <row r="4332" ht="15">
      <c r="I4332" s="386"/>
    </row>
    <row r="4333" ht="15">
      <c r="I4333" s="386"/>
    </row>
    <row r="4334" ht="15">
      <c r="I4334" s="386"/>
    </row>
    <row r="4335" ht="15">
      <c r="I4335" s="386"/>
    </row>
    <row r="4336" ht="15">
      <c r="I4336" s="386"/>
    </row>
    <row r="4337" ht="15">
      <c r="I4337" s="386"/>
    </row>
    <row r="4338" ht="15">
      <c r="I4338" s="386"/>
    </row>
    <row r="4339" ht="15">
      <c r="I4339" s="386"/>
    </row>
    <row r="4340" ht="15">
      <c r="I4340" s="386"/>
    </row>
    <row r="4341" ht="15">
      <c r="I4341" s="386"/>
    </row>
    <row r="4342" ht="15">
      <c r="I4342" s="386"/>
    </row>
    <row r="4343" ht="15">
      <c r="I4343" s="386"/>
    </row>
    <row r="4344" ht="15">
      <c r="I4344" s="386"/>
    </row>
    <row r="4345" ht="15">
      <c r="I4345" s="386"/>
    </row>
    <row r="4346" ht="15">
      <c r="I4346" s="386"/>
    </row>
    <row r="4347" ht="15">
      <c r="I4347" s="386"/>
    </row>
    <row r="4348" ht="15">
      <c r="I4348" s="386"/>
    </row>
    <row r="4349" ht="15">
      <c r="I4349" s="386"/>
    </row>
    <row r="4350" ht="15">
      <c r="I4350" s="386"/>
    </row>
    <row r="4351" ht="15">
      <c r="I4351" s="386"/>
    </row>
    <row r="4352" ht="15">
      <c r="I4352" s="386"/>
    </row>
    <row r="4353" ht="15">
      <c r="I4353" s="386"/>
    </row>
    <row r="4354" ht="15">
      <c r="I4354" s="386"/>
    </row>
    <row r="4355" ht="15">
      <c r="I4355" s="386"/>
    </row>
    <row r="4356" ht="15">
      <c r="I4356" s="386"/>
    </row>
    <row r="4357" ht="15">
      <c r="I4357" s="386"/>
    </row>
    <row r="4358" ht="15">
      <c r="I4358" s="386"/>
    </row>
    <row r="4359" ht="15">
      <c r="I4359" s="386"/>
    </row>
    <row r="4360" ht="15">
      <c r="I4360" s="386"/>
    </row>
    <row r="4361" ht="15">
      <c r="I4361" s="386"/>
    </row>
    <row r="4362" ht="15">
      <c r="I4362" s="386"/>
    </row>
    <row r="4363" ht="15">
      <c r="I4363" s="386"/>
    </row>
    <row r="4364" ht="15">
      <c r="I4364" s="386"/>
    </row>
    <row r="4365" ht="15">
      <c r="I4365" s="386"/>
    </row>
    <row r="4366" ht="15">
      <c r="I4366" s="386"/>
    </row>
    <row r="4367" ht="15">
      <c r="I4367" s="386"/>
    </row>
    <row r="4368" ht="15">
      <c r="I4368" s="386"/>
    </row>
    <row r="4369" ht="15">
      <c r="I4369" s="386"/>
    </row>
    <row r="4370" ht="15">
      <c r="I4370" s="386"/>
    </row>
    <row r="4371" ht="15">
      <c r="I4371" s="386"/>
    </row>
    <row r="4372" ht="15">
      <c r="I4372" s="386"/>
    </row>
    <row r="4373" ht="15">
      <c r="I4373" s="386"/>
    </row>
    <row r="4374" ht="15">
      <c r="I4374" s="386"/>
    </row>
    <row r="4375" ht="15">
      <c r="I4375" s="386"/>
    </row>
    <row r="4376" ht="15">
      <c r="I4376" s="386"/>
    </row>
    <row r="4377" ht="15">
      <c r="I4377" s="386"/>
    </row>
    <row r="4378" ht="15">
      <c r="I4378" s="386"/>
    </row>
    <row r="4379" ht="15">
      <c r="I4379" s="386"/>
    </row>
    <row r="4380" ht="15">
      <c r="I4380" s="386"/>
    </row>
    <row r="4381" ht="15">
      <c r="I4381" s="386"/>
    </row>
    <row r="4382" ht="15">
      <c r="I4382" s="386"/>
    </row>
    <row r="4383" ht="15">
      <c r="I4383" s="386"/>
    </row>
    <row r="4384" ht="15">
      <c r="I4384" s="386"/>
    </row>
    <row r="4385" ht="15">
      <c r="I4385" s="386"/>
    </row>
    <row r="4386" ht="15">
      <c r="I4386" s="386"/>
    </row>
    <row r="4387" ht="15">
      <c r="I4387" s="386"/>
    </row>
    <row r="4388" ht="15">
      <c r="I4388" s="386"/>
    </row>
    <row r="4389" ht="15">
      <c r="I4389" s="386"/>
    </row>
    <row r="4390" ht="15">
      <c r="I4390" s="386"/>
    </row>
    <row r="4391" ht="15">
      <c r="I4391" s="386"/>
    </row>
    <row r="4392" ht="15">
      <c r="I4392" s="386"/>
    </row>
    <row r="4393" ht="15">
      <c r="I4393" s="386"/>
    </row>
    <row r="4394" ht="15">
      <c r="I4394" s="386"/>
    </row>
    <row r="4395" ht="15">
      <c r="I4395" s="386"/>
    </row>
    <row r="4396" ht="15">
      <c r="I4396" s="386"/>
    </row>
    <row r="4397" ht="15">
      <c r="I4397" s="386"/>
    </row>
    <row r="4398" ht="15">
      <c r="I4398" s="386"/>
    </row>
    <row r="4399" ht="15">
      <c r="I4399" s="386"/>
    </row>
    <row r="4400" ht="15">
      <c r="I4400" s="386"/>
    </row>
    <row r="4401" ht="15">
      <c r="I4401" s="386"/>
    </row>
    <row r="4402" ht="15">
      <c r="I4402" s="386"/>
    </row>
    <row r="4403" ht="15">
      <c r="I4403" s="386"/>
    </row>
    <row r="4404" ht="15">
      <c r="I4404" s="386"/>
    </row>
    <row r="4405" ht="15">
      <c r="I4405" s="386"/>
    </row>
    <row r="4406" ht="15">
      <c r="I4406" s="386"/>
    </row>
    <row r="4407" ht="15">
      <c r="I4407" s="386"/>
    </row>
    <row r="4408" ht="15">
      <c r="I4408" s="386"/>
    </row>
    <row r="4409" ht="15">
      <c r="I4409" s="386"/>
    </row>
    <row r="4410" ht="15">
      <c r="I4410" s="386"/>
    </row>
    <row r="4411" ht="15">
      <c r="I4411" s="386"/>
    </row>
    <row r="4412" ht="15">
      <c r="I4412" s="386"/>
    </row>
    <row r="4413" ht="15">
      <c r="I4413" s="386"/>
    </row>
    <row r="4414" ht="15">
      <c r="I4414" s="386"/>
    </row>
    <row r="4415" ht="15">
      <c r="I4415" s="386"/>
    </row>
    <row r="4416" ht="15">
      <c r="I4416" s="386"/>
    </row>
    <row r="4417" ht="15">
      <c r="I4417" s="386"/>
    </row>
    <row r="4418" ht="15">
      <c r="I4418" s="386"/>
    </row>
    <row r="4419" ht="15">
      <c r="I4419" s="386"/>
    </row>
    <row r="4420" ht="15">
      <c r="I4420" s="386"/>
    </row>
    <row r="4421" ht="15">
      <c r="I4421" s="386"/>
    </row>
    <row r="4422" ht="15">
      <c r="I4422" s="386"/>
    </row>
    <row r="4423" ht="15">
      <c r="I4423" s="386"/>
    </row>
    <row r="4424" ht="15">
      <c r="I4424" s="386"/>
    </row>
    <row r="4425" ht="15">
      <c r="I4425" s="386"/>
    </row>
    <row r="4426" ht="15">
      <c r="I4426" s="386"/>
    </row>
    <row r="4427" ht="15">
      <c r="I4427" s="386"/>
    </row>
    <row r="4428" ht="15">
      <c r="I4428" s="386"/>
    </row>
    <row r="4429" ht="15">
      <c r="I4429" s="386"/>
    </row>
    <row r="4430" ht="15">
      <c r="I4430" s="386"/>
    </row>
    <row r="4431" ht="15">
      <c r="I4431" s="386"/>
    </row>
    <row r="4432" ht="15">
      <c r="I4432" s="386"/>
    </row>
    <row r="4433" ht="15">
      <c r="I4433" s="386"/>
    </row>
    <row r="4434" ht="15">
      <c r="I4434" s="386"/>
    </row>
    <row r="4435" ht="15">
      <c r="I4435" s="386"/>
    </row>
    <row r="4436" ht="15">
      <c r="I4436" s="386"/>
    </row>
    <row r="4437" ht="15">
      <c r="I4437" s="386"/>
    </row>
    <row r="4438" ht="15">
      <c r="I4438" s="386"/>
    </row>
    <row r="4439" ht="15">
      <c r="I4439" s="386"/>
    </row>
    <row r="4440" ht="15">
      <c r="I4440" s="386"/>
    </row>
    <row r="4441" ht="15">
      <c r="I4441" s="386"/>
    </row>
    <row r="4442" ht="15">
      <c r="I4442" s="386"/>
    </row>
    <row r="4443" ht="15">
      <c r="I4443" s="386"/>
    </row>
    <row r="4444" ht="15">
      <c r="I4444" s="386"/>
    </row>
    <row r="4445" ht="15">
      <c r="I4445" s="386"/>
    </row>
    <row r="4446" ht="15">
      <c r="I4446" s="386"/>
    </row>
    <row r="4447" ht="15">
      <c r="I4447" s="386"/>
    </row>
    <row r="4448" ht="15">
      <c r="I4448" s="386"/>
    </row>
    <row r="4449" ht="15">
      <c r="I4449" s="386"/>
    </row>
    <row r="4450" ht="15">
      <c r="I4450" s="386"/>
    </row>
    <row r="4451" ht="15">
      <c r="I4451" s="386"/>
    </row>
    <row r="4452" ht="15">
      <c r="I4452" s="386"/>
    </row>
    <row r="4453" ht="15">
      <c r="I4453" s="386"/>
    </row>
    <row r="4454" ht="15">
      <c r="I4454" s="386"/>
    </row>
    <row r="4455" ht="15">
      <c r="I4455" s="386"/>
    </row>
    <row r="4456" ht="15">
      <c r="I4456" s="386"/>
    </row>
    <row r="4457" ht="15">
      <c r="I4457" s="386"/>
    </row>
    <row r="4458" ht="15">
      <c r="I4458" s="386"/>
    </row>
    <row r="4459" ht="15">
      <c r="I4459" s="386"/>
    </row>
    <row r="4460" ht="15">
      <c r="I4460" s="386"/>
    </row>
    <row r="4461" ht="15">
      <c r="I4461" s="386"/>
    </row>
    <row r="4462" ht="15">
      <c r="I4462" s="386"/>
    </row>
    <row r="4463" ht="15">
      <c r="I4463" s="386"/>
    </row>
    <row r="4464" ht="15">
      <c r="I4464" s="386"/>
    </row>
    <row r="4465" ht="15">
      <c r="I4465" s="386"/>
    </row>
    <row r="4466" ht="15">
      <c r="I4466" s="386"/>
    </row>
    <row r="4467" ht="15">
      <c r="I4467" s="386"/>
    </row>
    <row r="4468" ht="15">
      <c r="I4468" s="386"/>
    </row>
    <row r="4469" ht="15">
      <c r="I4469" s="386"/>
    </row>
    <row r="4470" ht="15">
      <c r="I4470" s="386"/>
    </row>
    <row r="4471" ht="15">
      <c r="I4471" s="386"/>
    </row>
    <row r="4472" ht="15">
      <c r="I4472" s="386"/>
    </row>
    <row r="4473" ht="15">
      <c r="I4473" s="386"/>
    </row>
    <row r="4474" ht="15">
      <c r="I4474" s="386"/>
    </row>
    <row r="4475" ht="15">
      <c r="I4475" s="386"/>
    </row>
    <row r="4476" ht="15">
      <c r="I4476" s="386"/>
    </row>
    <row r="4477" ht="15">
      <c r="I4477" s="386"/>
    </row>
    <row r="4478" ht="15">
      <c r="I4478" s="386"/>
    </row>
    <row r="4479" ht="15">
      <c r="I4479" s="386"/>
    </row>
    <row r="4480" ht="15">
      <c r="I4480" s="386"/>
    </row>
    <row r="4481" ht="15">
      <c r="I4481" s="386"/>
    </row>
    <row r="4482" ht="15">
      <c r="I4482" s="386"/>
    </row>
    <row r="4483" ht="15">
      <c r="I4483" s="386"/>
    </row>
    <row r="4484" ht="15">
      <c r="I4484" s="386"/>
    </row>
    <row r="4485" ht="15">
      <c r="I4485" s="386"/>
    </row>
    <row r="4486" ht="15">
      <c r="I4486" s="386"/>
    </row>
    <row r="4487" ht="15">
      <c r="I4487" s="386"/>
    </row>
    <row r="4488" ht="15">
      <c r="I4488" s="386"/>
    </row>
    <row r="4489" ht="15">
      <c r="I4489" s="386"/>
    </row>
    <row r="4490" ht="15">
      <c r="I4490" s="386"/>
    </row>
    <row r="4491" ht="15">
      <c r="I4491" s="386"/>
    </row>
    <row r="4492" ht="15">
      <c r="I4492" s="386"/>
    </row>
    <row r="4493" ht="15">
      <c r="I4493" s="386"/>
    </row>
    <row r="4494" ht="15">
      <c r="I4494" s="386"/>
    </row>
    <row r="4495" ht="15">
      <c r="I4495" s="386"/>
    </row>
    <row r="4496" ht="15">
      <c r="I4496" s="386"/>
    </row>
    <row r="4497" ht="15">
      <c r="I4497" s="386"/>
    </row>
    <row r="4498" ht="15">
      <c r="I4498" s="386"/>
    </row>
    <row r="4499" ht="15">
      <c r="I4499" s="386"/>
    </row>
    <row r="4500" ht="15">
      <c r="I4500" s="386"/>
    </row>
    <row r="4501" ht="15">
      <c r="I4501" s="386"/>
    </row>
    <row r="4502" ht="15">
      <c r="I4502" s="386"/>
    </row>
    <row r="4503" ht="15">
      <c r="I4503" s="386"/>
    </row>
    <row r="4504" ht="15">
      <c r="I4504" s="386"/>
    </row>
    <row r="4505" ht="15">
      <c r="I4505" s="386"/>
    </row>
    <row r="4506" ht="15">
      <c r="I4506" s="386"/>
    </row>
    <row r="4507" ht="15">
      <c r="I4507" s="386"/>
    </row>
    <row r="4508" ht="15">
      <c r="I4508" s="386"/>
    </row>
    <row r="4509" ht="15">
      <c r="I4509" s="386"/>
    </row>
    <row r="4510" ht="15">
      <c r="I4510" s="386"/>
    </row>
    <row r="4511" ht="15">
      <c r="I4511" s="386"/>
    </row>
    <row r="4512" ht="15">
      <c r="I4512" s="386"/>
    </row>
    <row r="4513" ht="15">
      <c r="I4513" s="386"/>
    </row>
    <row r="4514" ht="15">
      <c r="I4514" s="386"/>
    </row>
    <row r="4515" ht="15">
      <c r="I4515" s="386"/>
    </row>
    <row r="4516" ht="15">
      <c r="I4516" s="386"/>
    </row>
    <row r="4517" ht="15">
      <c r="I4517" s="386"/>
    </row>
    <row r="4518" ht="15">
      <c r="I4518" s="386"/>
    </row>
    <row r="4519" ht="15">
      <c r="I4519" s="386"/>
    </row>
    <row r="4520" ht="15">
      <c r="I4520" s="386"/>
    </row>
    <row r="4521" ht="15">
      <c r="I4521" s="386"/>
    </row>
    <row r="4522" ht="15">
      <c r="I4522" s="386"/>
    </row>
    <row r="4523" ht="15">
      <c r="I4523" s="386"/>
    </row>
    <row r="4524" ht="15">
      <c r="I4524" s="386"/>
    </row>
    <row r="4525" ht="15">
      <c r="I4525" s="386"/>
    </row>
    <row r="4526" ht="15">
      <c r="I4526" s="386"/>
    </row>
    <row r="4527" ht="15">
      <c r="I4527" s="386"/>
    </row>
    <row r="4528" ht="15">
      <c r="I4528" s="386"/>
    </row>
    <row r="4529" ht="15">
      <c r="I4529" s="386"/>
    </row>
    <row r="4530" ht="15">
      <c r="I4530" s="386"/>
    </row>
    <row r="4531" ht="15">
      <c r="I4531" s="386"/>
    </row>
    <row r="4532" ht="15">
      <c r="I4532" s="386"/>
    </row>
    <row r="4533" ht="15">
      <c r="I4533" s="386"/>
    </row>
    <row r="4534" ht="15">
      <c r="I4534" s="386"/>
    </row>
    <row r="4535" ht="15">
      <c r="I4535" s="386"/>
    </row>
    <row r="4536" ht="15">
      <c r="I4536" s="386"/>
    </row>
    <row r="4537" ht="15">
      <c r="I4537" s="386"/>
    </row>
    <row r="4538" ht="15">
      <c r="I4538" s="386"/>
    </row>
    <row r="4539" ht="15">
      <c r="I4539" s="386"/>
    </row>
    <row r="4540" ht="15">
      <c r="I4540" s="386"/>
    </row>
    <row r="4541" ht="15">
      <c r="I4541" s="386"/>
    </row>
    <row r="4542" ht="15">
      <c r="I4542" s="386"/>
    </row>
    <row r="4543" ht="15">
      <c r="I4543" s="386"/>
    </row>
    <row r="4544" ht="15">
      <c r="I4544" s="386"/>
    </row>
    <row r="4545" ht="15">
      <c r="I4545" s="386"/>
    </row>
    <row r="4546" ht="15">
      <c r="I4546" s="386"/>
    </row>
    <row r="4547" ht="15">
      <c r="I4547" s="386"/>
    </row>
    <row r="4548" ht="15">
      <c r="I4548" s="386"/>
    </row>
    <row r="4549" ht="15">
      <c r="I4549" s="386"/>
    </row>
    <row r="4550" ht="15">
      <c r="I4550" s="386"/>
    </row>
    <row r="4551" ht="15">
      <c r="I4551" s="386"/>
    </row>
    <row r="4552" ht="15">
      <c r="I4552" s="386"/>
    </row>
    <row r="4553" ht="15">
      <c r="I4553" s="386"/>
    </row>
    <row r="4554" ht="15">
      <c r="I4554" s="386"/>
    </row>
    <row r="4555" ht="15">
      <c r="I4555" s="386"/>
    </row>
    <row r="4556" ht="15">
      <c r="I4556" s="386"/>
    </row>
    <row r="4557" ht="15">
      <c r="I4557" s="386"/>
    </row>
    <row r="4558" ht="15">
      <c r="I4558" s="386"/>
    </row>
    <row r="4559" ht="15">
      <c r="I4559" s="386"/>
    </row>
    <row r="4560" ht="15">
      <c r="I4560" s="386"/>
    </row>
    <row r="4561" ht="15">
      <c r="I4561" s="386"/>
    </row>
    <row r="4562" ht="15">
      <c r="I4562" s="386"/>
    </row>
    <row r="4563" ht="15">
      <c r="I4563" s="386"/>
    </row>
    <row r="4564" ht="15">
      <c r="I4564" s="386"/>
    </row>
    <row r="4565" ht="15">
      <c r="I4565" s="386"/>
    </row>
    <row r="4566" ht="15">
      <c r="I4566" s="386"/>
    </row>
    <row r="4567" ht="15">
      <c r="I4567" s="386"/>
    </row>
    <row r="4568" ht="15">
      <c r="I4568" s="386"/>
    </row>
    <row r="4569" ht="15">
      <c r="I4569" s="386"/>
    </row>
    <row r="4570" ht="15">
      <c r="I4570" s="386"/>
    </row>
    <row r="4571" ht="15">
      <c r="I4571" s="386"/>
    </row>
    <row r="4572" ht="15">
      <c r="I4572" s="386"/>
    </row>
    <row r="4573" ht="15">
      <c r="I4573" s="386"/>
    </row>
    <row r="4574" ht="15">
      <c r="I4574" s="386"/>
    </row>
    <row r="4575" ht="15">
      <c r="I4575" s="386"/>
    </row>
    <row r="4576" ht="15">
      <c r="I4576" s="386"/>
    </row>
    <row r="4577" ht="15">
      <c r="I4577" s="386"/>
    </row>
    <row r="4578" ht="15">
      <c r="I4578" s="386"/>
    </row>
    <row r="4579" ht="15">
      <c r="I4579" s="386"/>
    </row>
    <row r="4580" ht="15">
      <c r="I4580" s="386"/>
    </row>
    <row r="4581" ht="15">
      <c r="I4581" s="386"/>
    </row>
    <row r="4582" ht="15">
      <c r="I4582" s="386"/>
    </row>
    <row r="4583" ht="15">
      <c r="I4583" s="386"/>
    </row>
    <row r="4584" ht="15">
      <c r="I4584" s="386"/>
    </row>
    <row r="4585" ht="15">
      <c r="I4585" s="386"/>
    </row>
    <row r="4586" ht="15">
      <c r="I4586" s="386"/>
    </row>
    <row r="4587" ht="15">
      <c r="I4587" s="386"/>
    </row>
    <row r="4588" ht="15">
      <c r="I4588" s="386"/>
    </row>
    <row r="4589" ht="15">
      <c r="I4589" s="386"/>
    </row>
    <row r="4590" ht="15">
      <c r="I4590" s="386"/>
    </row>
    <row r="4591" ht="15">
      <c r="I4591" s="386"/>
    </row>
    <row r="4592" ht="15">
      <c r="I4592" s="386"/>
    </row>
    <row r="4593" ht="15">
      <c r="I4593" s="386"/>
    </row>
    <row r="4594" ht="15">
      <c r="I4594" s="386"/>
    </row>
    <row r="4595" ht="15">
      <c r="I4595" s="386"/>
    </row>
    <row r="4596" ht="15">
      <c r="I4596" s="386"/>
    </row>
    <row r="4597" ht="15">
      <c r="I4597" s="386"/>
    </row>
    <row r="4598" ht="15">
      <c r="I4598" s="386"/>
    </row>
    <row r="4599" ht="15">
      <c r="I4599" s="386"/>
    </row>
    <row r="4600" ht="15">
      <c r="I4600" s="386"/>
    </row>
    <row r="4601" ht="15">
      <c r="I4601" s="386"/>
    </row>
    <row r="4602" ht="15">
      <c r="I4602" s="386"/>
    </row>
    <row r="4603" ht="15">
      <c r="I4603" s="386"/>
    </row>
    <row r="4604" ht="15">
      <c r="I4604" s="386"/>
    </row>
    <row r="4605" ht="15">
      <c r="I4605" s="386"/>
    </row>
    <row r="4606" ht="15">
      <c r="I4606" s="386"/>
    </row>
    <row r="4607" ht="15">
      <c r="I4607" s="386"/>
    </row>
    <row r="4608" ht="15">
      <c r="I4608" s="386"/>
    </row>
    <row r="4609" ht="15">
      <c r="I4609" s="386"/>
    </row>
    <row r="4610" ht="15">
      <c r="I4610" s="386"/>
    </row>
    <row r="4611" ht="15">
      <c r="I4611" s="386"/>
    </row>
    <row r="4612" ht="15">
      <c r="I4612" s="386"/>
    </row>
    <row r="4613" ht="15">
      <c r="I4613" s="386"/>
    </row>
    <row r="4614" ht="15">
      <c r="I4614" s="386"/>
    </row>
    <row r="4615" ht="15">
      <c r="I4615" s="386"/>
    </row>
    <row r="4616" ht="15">
      <c r="I4616" s="386"/>
    </row>
    <row r="4617" ht="15">
      <c r="I4617" s="386"/>
    </row>
    <row r="4618" ht="15">
      <c r="I4618" s="386"/>
    </row>
    <row r="4619" ht="15">
      <c r="I4619" s="386"/>
    </row>
    <row r="4620" ht="15">
      <c r="I4620" s="386"/>
    </row>
    <row r="4621" ht="15">
      <c r="I4621" s="386"/>
    </row>
    <row r="4622" ht="15">
      <c r="I4622" s="386"/>
    </row>
    <row r="4623" ht="15">
      <c r="I4623" s="386"/>
    </row>
    <row r="4624" ht="15">
      <c r="I4624" s="386"/>
    </row>
    <row r="4625" ht="15">
      <c r="I4625" s="386"/>
    </row>
    <row r="4626" ht="15">
      <c r="I4626" s="386"/>
    </row>
    <row r="4627" ht="15">
      <c r="I4627" s="386"/>
    </row>
    <row r="4628" ht="15">
      <c r="I4628" s="386"/>
    </row>
    <row r="4629" ht="15">
      <c r="I4629" s="386"/>
    </row>
    <row r="4630" ht="15">
      <c r="I4630" s="386"/>
    </row>
    <row r="4631" ht="15">
      <c r="I4631" s="386"/>
    </row>
    <row r="4632" ht="15">
      <c r="I4632" s="386"/>
    </row>
    <row r="4633" ht="15">
      <c r="I4633" s="386"/>
    </row>
    <row r="4634" ht="15">
      <c r="I4634" s="386"/>
    </row>
    <row r="4635" ht="15">
      <c r="I4635" s="386"/>
    </row>
    <row r="4636" ht="15">
      <c r="I4636" s="386"/>
    </row>
    <row r="4637" ht="15">
      <c r="I4637" s="386"/>
    </row>
    <row r="4638" ht="15">
      <c r="I4638" s="386"/>
    </row>
    <row r="4639" ht="15">
      <c r="I4639" s="386"/>
    </row>
    <row r="4640" ht="15">
      <c r="I4640" s="386"/>
    </row>
    <row r="4641" ht="15">
      <c r="I4641" s="386"/>
    </row>
    <row r="4642" ht="15">
      <c r="I4642" s="386"/>
    </row>
    <row r="4643" ht="15">
      <c r="I4643" s="386"/>
    </row>
    <row r="4644" ht="15">
      <c r="I4644" s="386"/>
    </row>
    <row r="4645" ht="15">
      <c r="I4645" s="386"/>
    </row>
    <row r="4646" ht="15">
      <c r="I4646" s="386"/>
    </row>
    <row r="4647" ht="15">
      <c r="I4647" s="386"/>
    </row>
    <row r="4648" ht="15">
      <c r="I4648" s="386"/>
    </row>
    <row r="4649" ht="15">
      <c r="I4649" s="386"/>
    </row>
    <row r="4650" ht="15">
      <c r="I4650" s="386"/>
    </row>
    <row r="4651" ht="15">
      <c r="I4651" s="386"/>
    </row>
    <row r="4652" ht="15">
      <c r="I4652" s="386"/>
    </row>
    <row r="4653" ht="15">
      <c r="I4653" s="386"/>
    </row>
    <row r="4654" ht="15">
      <c r="I4654" s="386"/>
    </row>
    <row r="4655" ht="15">
      <c r="I4655" s="386"/>
    </row>
    <row r="4656" ht="15">
      <c r="I4656" s="386"/>
    </row>
    <row r="4657" ht="15">
      <c r="I4657" s="386"/>
    </row>
    <row r="4658" ht="15">
      <c r="I4658" s="386"/>
    </row>
    <row r="4659" ht="15">
      <c r="I4659" s="386"/>
    </row>
    <row r="4660" ht="15">
      <c r="I4660" s="386"/>
    </row>
    <row r="4661" ht="15">
      <c r="I4661" s="386"/>
    </row>
    <row r="4662" ht="15">
      <c r="I4662" s="386"/>
    </row>
    <row r="4663" ht="15">
      <c r="I4663" s="386"/>
    </row>
    <row r="4664" ht="15">
      <c r="I4664" s="386"/>
    </row>
    <row r="4665" ht="15">
      <c r="I4665" s="386"/>
    </row>
    <row r="4666" ht="15">
      <c r="I4666" s="386"/>
    </row>
    <row r="4667" ht="15">
      <c r="I4667" s="386"/>
    </row>
    <row r="4668" ht="15">
      <c r="I4668" s="386"/>
    </row>
    <row r="4669" ht="15">
      <c r="I4669" s="386"/>
    </row>
    <row r="4670" ht="15">
      <c r="I4670" s="386"/>
    </row>
    <row r="4671" ht="15">
      <c r="I4671" s="386"/>
    </row>
    <row r="4672" ht="15">
      <c r="I4672" s="386"/>
    </row>
    <row r="4673" ht="15">
      <c r="I4673" s="386"/>
    </row>
    <row r="4674" ht="15">
      <c r="I4674" s="386"/>
    </row>
    <row r="4675" ht="15">
      <c r="I4675" s="386"/>
    </row>
    <row r="4676" ht="15">
      <c r="I4676" s="386"/>
    </row>
    <row r="4677" ht="15">
      <c r="I4677" s="386"/>
    </row>
    <row r="4678" ht="15">
      <c r="I4678" s="386"/>
    </row>
    <row r="4679" ht="15">
      <c r="I4679" s="386"/>
    </row>
    <row r="4680" ht="15">
      <c r="I4680" s="386"/>
    </row>
    <row r="4681" ht="15">
      <c r="I4681" s="386"/>
    </row>
    <row r="4682" ht="15">
      <c r="I4682" s="386"/>
    </row>
    <row r="4683" ht="15">
      <c r="I4683" s="386"/>
    </row>
    <row r="4684" ht="15">
      <c r="I4684" s="386"/>
    </row>
    <row r="4685" ht="15">
      <c r="I4685" s="386"/>
    </row>
    <row r="4686" ht="15">
      <c r="I4686" s="386"/>
    </row>
    <row r="4687" ht="15">
      <c r="I4687" s="386"/>
    </row>
    <row r="4688" ht="15">
      <c r="I4688" s="386"/>
    </row>
    <row r="4689" ht="15">
      <c r="I4689" s="386"/>
    </row>
    <row r="4690" ht="15">
      <c r="I4690" s="386"/>
    </row>
    <row r="4691" ht="15">
      <c r="I4691" s="386"/>
    </row>
    <row r="4692" ht="15">
      <c r="I4692" s="386"/>
    </row>
    <row r="4693" ht="15">
      <c r="I4693" s="386"/>
    </row>
    <row r="4694" ht="15">
      <c r="I4694" s="386"/>
    </row>
    <row r="4695" ht="15">
      <c r="I4695" s="386"/>
    </row>
    <row r="4696" ht="15">
      <c r="I4696" s="386"/>
    </row>
    <row r="4697" ht="15">
      <c r="I4697" s="386"/>
    </row>
    <row r="4698" ht="15">
      <c r="I4698" s="386"/>
    </row>
    <row r="4699" ht="15">
      <c r="I4699" s="386"/>
    </row>
    <row r="4700" ht="15">
      <c r="I4700" s="386"/>
    </row>
    <row r="4701" ht="15">
      <c r="I4701" s="386"/>
    </row>
    <row r="4702" ht="15">
      <c r="I4702" s="386"/>
    </row>
    <row r="4703" ht="15">
      <c r="I4703" s="386"/>
    </row>
    <row r="4704" ht="15">
      <c r="I4704" s="386"/>
    </row>
    <row r="4705" ht="15">
      <c r="I4705" s="386"/>
    </row>
    <row r="4706" ht="15">
      <c r="I4706" s="386"/>
    </row>
    <row r="4707" ht="15">
      <c r="I4707" s="386"/>
    </row>
    <row r="4708" ht="15">
      <c r="I4708" s="386"/>
    </row>
    <row r="4709" ht="15">
      <c r="I4709" s="386"/>
    </row>
    <row r="4710" ht="15">
      <c r="I4710" s="386"/>
    </row>
    <row r="4711" ht="15">
      <c r="I4711" s="386"/>
    </row>
    <row r="4712" ht="15">
      <c r="I4712" s="386"/>
    </row>
    <row r="4713" ht="15">
      <c r="I4713" s="386"/>
    </row>
    <row r="4714" ht="15">
      <c r="I4714" s="386"/>
    </row>
    <row r="4715" ht="15">
      <c r="I4715" s="386"/>
    </row>
    <row r="4716" ht="15">
      <c r="I4716" s="386"/>
    </row>
    <row r="4717" ht="15">
      <c r="I4717" s="386"/>
    </row>
    <row r="4718" ht="15">
      <c r="I4718" s="386"/>
    </row>
    <row r="4719" ht="15">
      <c r="I4719" s="386"/>
    </row>
    <row r="4720" ht="15">
      <c r="I4720" s="386"/>
    </row>
    <row r="4721" ht="15">
      <c r="I4721" s="386"/>
    </row>
    <row r="4722" ht="15">
      <c r="I4722" s="386"/>
    </row>
    <row r="4723" ht="15">
      <c r="I4723" s="386"/>
    </row>
    <row r="4724" ht="15">
      <c r="I4724" s="386"/>
    </row>
    <row r="4725" ht="15">
      <c r="I4725" s="386"/>
    </row>
    <row r="4726" ht="15">
      <c r="I4726" s="386"/>
    </row>
    <row r="4727" ht="15">
      <c r="I4727" s="386"/>
    </row>
    <row r="4728" ht="15">
      <c r="I4728" s="386"/>
    </row>
    <row r="4729" ht="15">
      <c r="I4729" s="386"/>
    </row>
    <row r="4730" ht="15">
      <c r="I4730" s="386"/>
    </row>
    <row r="4731" ht="15">
      <c r="I4731" s="386"/>
    </row>
    <row r="4732" ht="15">
      <c r="I4732" s="386"/>
    </row>
    <row r="4733" ht="15">
      <c r="I4733" s="386"/>
    </row>
    <row r="4734" ht="15">
      <c r="I4734" s="386"/>
    </row>
    <row r="4735" ht="15">
      <c r="I4735" s="386"/>
    </row>
    <row r="4736" ht="15">
      <c r="I4736" s="386"/>
    </row>
    <row r="4737" ht="15">
      <c r="I4737" s="386"/>
    </row>
    <row r="4738" ht="15">
      <c r="I4738" s="386"/>
    </row>
    <row r="4739" ht="15">
      <c r="I4739" s="386"/>
    </row>
    <row r="4740" ht="15">
      <c r="I4740" s="386"/>
    </row>
    <row r="4741" ht="15">
      <c r="I4741" s="386"/>
    </row>
    <row r="4742" ht="15">
      <c r="I4742" s="386"/>
    </row>
    <row r="4743" ht="15">
      <c r="I4743" s="386"/>
    </row>
    <row r="4744" ht="15">
      <c r="I4744" s="386"/>
    </row>
    <row r="4745" ht="15">
      <c r="I4745" s="386"/>
    </row>
    <row r="4746" ht="15">
      <c r="I4746" s="386"/>
    </row>
    <row r="4747" ht="15">
      <c r="I4747" s="386"/>
    </row>
    <row r="4748" ht="15">
      <c r="I4748" s="386"/>
    </row>
    <row r="4749" ht="15">
      <c r="I4749" s="386"/>
    </row>
    <row r="4750" ht="15">
      <c r="I4750" s="386"/>
    </row>
    <row r="4751" ht="15">
      <c r="I4751" s="386"/>
    </row>
    <row r="4752" ht="15">
      <c r="I4752" s="386"/>
    </row>
    <row r="4753" ht="15">
      <c r="I4753" s="386"/>
    </row>
    <row r="4754" ht="15">
      <c r="I4754" s="386"/>
    </row>
    <row r="4755" ht="15">
      <c r="I4755" s="386"/>
    </row>
    <row r="4756" ht="15">
      <c r="I4756" s="386"/>
    </row>
    <row r="4757" ht="15">
      <c r="I4757" s="386"/>
    </row>
    <row r="4758" ht="15">
      <c r="I4758" s="386"/>
    </row>
    <row r="4759" ht="15">
      <c r="I4759" s="386"/>
    </row>
    <row r="4760" ht="15">
      <c r="I4760" s="386"/>
    </row>
    <row r="4761" ht="15">
      <c r="I4761" s="386"/>
    </row>
    <row r="4762" ht="15">
      <c r="I4762" s="386"/>
    </row>
    <row r="4763" ht="15">
      <c r="I4763" s="386"/>
    </row>
    <row r="4764" ht="15">
      <c r="I4764" s="386"/>
    </row>
    <row r="4765" ht="15">
      <c r="I4765" s="386"/>
    </row>
    <row r="4766" ht="15">
      <c r="I4766" s="386"/>
    </row>
    <row r="4767" ht="15">
      <c r="I4767" s="386"/>
    </row>
    <row r="4768" ht="15">
      <c r="I4768" s="386"/>
    </row>
    <row r="4769" ht="15">
      <c r="I4769" s="386"/>
    </row>
    <row r="4770" ht="15">
      <c r="I4770" s="386"/>
    </row>
    <row r="4771" ht="15">
      <c r="I4771" s="386"/>
    </row>
    <row r="4772" ht="15">
      <c r="I4772" s="386"/>
    </row>
    <row r="4773" ht="15">
      <c r="I4773" s="386"/>
    </row>
    <row r="4774" ht="15">
      <c r="I4774" s="386"/>
    </row>
    <row r="4775" ht="15">
      <c r="I4775" s="386"/>
    </row>
    <row r="4776" ht="15">
      <c r="I4776" s="386"/>
    </row>
    <row r="4777" ht="15">
      <c r="I4777" s="386"/>
    </row>
    <row r="4778" ht="15">
      <c r="I4778" s="386"/>
    </row>
    <row r="4779" ht="15">
      <c r="I4779" s="386"/>
    </row>
    <row r="4780" ht="15">
      <c r="I4780" s="386"/>
    </row>
    <row r="4781" ht="15">
      <c r="I4781" s="386"/>
    </row>
    <row r="4782" ht="15">
      <c r="I4782" s="386"/>
    </row>
    <row r="4783" ht="15">
      <c r="I4783" s="386"/>
    </row>
    <row r="4784" ht="15">
      <c r="I4784" s="386"/>
    </row>
    <row r="4785" ht="15">
      <c r="I4785" s="386"/>
    </row>
    <row r="4786" ht="15">
      <c r="I4786" s="386"/>
    </row>
    <row r="4787" ht="15">
      <c r="I4787" s="386"/>
    </row>
    <row r="4788" ht="15">
      <c r="I4788" s="386"/>
    </row>
    <row r="4789" ht="15">
      <c r="I4789" s="386"/>
    </row>
    <row r="4790" ht="15">
      <c r="I4790" s="386"/>
    </row>
    <row r="4791" ht="15">
      <c r="I4791" s="386"/>
    </row>
    <row r="4792" ht="15">
      <c r="I4792" s="386"/>
    </row>
    <row r="4793" ht="15">
      <c r="I4793" s="386"/>
    </row>
    <row r="4794" ht="15">
      <c r="I4794" s="386"/>
    </row>
    <row r="4795" ht="15">
      <c r="I4795" s="386"/>
    </row>
    <row r="4796" ht="15">
      <c r="I4796" s="386"/>
    </row>
    <row r="4797" ht="15">
      <c r="I4797" s="386"/>
    </row>
    <row r="4798" ht="15">
      <c r="I4798" s="386"/>
    </row>
    <row r="4799" ht="15">
      <c r="I4799" s="386"/>
    </row>
    <row r="4800" ht="15">
      <c r="I4800" s="386"/>
    </row>
    <row r="4801" ht="15">
      <c r="I4801" s="386"/>
    </row>
    <row r="4802" ht="15">
      <c r="I4802" s="386"/>
    </row>
    <row r="4803" ht="15">
      <c r="I4803" s="386"/>
    </row>
    <row r="4804" ht="15">
      <c r="I4804" s="386"/>
    </row>
    <row r="4805" ht="15">
      <c r="I4805" s="386"/>
    </row>
    <row r="4806" ht="15">
      <c r="I4806" s="386"/>
    </row>
    <row r="4807" ht="15">
      <c r="I4807" s="386"/>
    </row>
    <row r="4808" ht="15">
      <c r="I4808" s="386"/>
    </row>
    <row r="4809" ht="15">
      <c r="I4809" s="386"/>
    </row>
    <row r="4810" ht="15">
      <c r="I4810" s="386"/>
    </row>
    <row r="4811" ht="15">
      <c r="I4811" s="386"/>
    </row>
    <row r="4812" ht="15">
      <c r="I4812" s="386"/>
    </row>
    <row r="4813" ht="15">
      <c r="I4813" s="386"/>
    </row>
    <row r="4814" ht="15">
      <c r="I4814" s="386"/>
    </row>
    <row r="4815" ht="15">
      <c r="I4815" s="386"/>
    </row>
    <row r="4816" ht="15">
      <c r="I4816" s="386"/>
    </row>
    <row r="4817" ht="15">
      <c r="I4817" s="386"/>
    </row>
    <row r="4818" ht="15">
      <c r="I4818" s="386"/>
    </row>
    <row r="4819" ht="15">
      <c r="I4819" s="386"/>
    </row>
    <row r="4820" ht="15">
      <c r="I4820" s="386"/>
    </row>
    <row r="4821" ht="15">
      <c r="I4821" s="386"/>
    </row>
    <row r="4822" ht="15">
      <c r="I4822" s="386"/>
    </row>
    <row r="4823" ht="15">
      <c r="I4823" s="386"/>
    </row>
    <row r="4824" ht="15">
      <c r="I4824" s="386"/>
    </row>
    <row r="4825" ht="15">
      <c r="I4825" s="386"/>
    </row>
    <row r="4826" ht="15">
      <c r="I4826" s="386"/>
    </row>
    <row r="4827" ht="15">
      <c r="I4827" s="386"/>
    </row>
    <row r="4828" ht="15">
      <c r="I4828" s="386"/>
    </row>
    <row r="4829" ht="15">
      <c r="I4829" s="386"/>
    </row>
    <row r="4830" ht="15">
      <c r="I4830" s="386"/>
    </row>
    <row r="4831" ht="15">
      <c r="I4831" s="386"/>
    </row>
    <row r="4832" ht="15">
      <c r="I4832" s="386"/>
    </row>
    <row r="4833" ht="15">
      <c r="I4833" s="386"/>
    </row>
    <row r="4834" ht="15">
      <c r="I4834" s="386"/>
    </row>
    <row r="4835" ht="15">
      <c r="I4835" s="386"/>
    </row>
    <row r="4836" ht="15">
      <c r="I4836" s="386"/>
    </row>
    <row r="4837" ht="15">
      <c r="I4837" s="386"/>
    </row>
    <row r="4838" ht="15">
      <c r="I4838" s="386"/>
    </row>
    <row r="4839" ht="15">
      <c r="I4839" s="386"/>
    </row>
    <row r="4840" ht="15">
      <c r="I4840" s="386"/>
    </row>
    <row r="4841" ht="15">
      <c r="I4841" s="386"/>
    </row>
    <row r="4842" ht="15">
      <c r="I4842" s="386"/>
    </row>
    <row r="4843" ht="15">
      <c r="I4843" s="386"/>
    </row>
    <row r="4844" ht="15">
      <c r="I4844" s="386"/>
    </row>
    <row r="4845" ht="15">
      <c r="I4845" s="386"/>
    </row>
    <row r="4846" ht="15">
      <c r="I4846" s="386"/>
    </row>
    <row r="4847" ht="15">
      <c r="I4847" s="386"/>
    </row>
    <row r="4848" ht="15">
      <c r="I4848" s="386"/>
    </row>
    <row r="4849" ht="15">
      <c r="I4849" s="386"/>
    </row>
    <row r="4850" ht="15">
      <c r="I4850" s="386"/>
    </row>
    <row r="4851" ht="15">
      <c r="I4851" s="386"/>
    </row>
    <row r="4852" ht="15">
      <c r="I4852" s="386"/>
    </row>
    <row r="4853" ht="15">
      <c r="I4853" s="386"/>
    </row>
    <row r="4854" ht="15">
      <c r="I4854" s="386"/>
    </row>
    <row r="4855" ht="15">
      <c r="I4855" s="386"/>
    </row>
    <row r="4856" ht="15">
      <c r="I4856" s="386"/>
    </row>
    <row r="4857" ht="15">
      <c r="I4857" s="386"/>
    </row>
    <row r="4858" ht="15">
      <c r="I4858" s="386"/>
    </row>
    <row r="4859" ht="15">
      <c r="I4859" s="386"/>
    </row>
    <row r="4860" ht="15">
      <c r="I4860" s="386"/>
    </row>
    <row r="4861" ht="15">
      <c r="I4861" s="386"/>
    </row>
    <row r="4862" ht="15">
      <c r="I4862" s="386"/>
    </row>
    <row r="4863" ht="15">
      <c r="I4863" s="386"/>
    </row>
    <row r="4864" ht="15">
      <c r="I4864" s="386"/>
    </row>
    <row r="4865" ht="15">
      <c r="I4865" s="386"/>
    </row>
    <row r="4866" ht="15">
      <c r="I4866" s="386"/>
    </row>
    <row r="4867" ht="15">
      <c r="I4867" s="386"/>
    </row>
    <row r="4868" ht="15">
      <c r="I4868" s="386"/>
    </row>
    <row r="4869" ht="15">
      <c r="I4869" s="386"/>
    </row>
    <row r="4870" ht="15">
      <c r="I4870" s="386"/>
    </row>
    <row r="4871" ht="15">
      <c r="I4871" s="386"/>
    </row>
    <row r="4872" ht="15">
      <c r="I4872" s="386"/>
    </row>
    <row r="4873" ht="15">
      <c r="I4873" s="386"/>
    </row>
    <row r="4874" ht="15">
      <c r="I4874" s="386"/>
    </row>
    <row r="4875" ht="15">
      <c r="I4875" s="386"/>
    </row>
    <row r="4876" ht="15">
      <c r="I4876" s="386"/>
    </row>
    <row r="4877" ht="15">
      <c r="I4877" s="386"/>
    </row>
    <row r="4878" ht="15">
      <c r="I4878" s="386"/>
    </row>
    <row r="4879" ht="15">
      <c r="I4879" s="386"/>
    </row>
    <row r="4880" ht="15">
      <c r="I4880" s="386"/>
    </row>
    <row r="4881" ht="15">
      <c r="I4881" s="386"/>
    </row>
    <row r="4882" ht="15">
      <c r="I4882" s="386"/>
    </row>
    <row r="4883" ht="15">
      <c r="I4883" s="386"/>
    </row>
    <row r="4884" ht="15">
      <c r="I4884" s="386"/>
    </row>
    <row r="4885" ht="15">
      <c r="I4885" s="386"/>
    </row>
    <row r="4886" ht="15">
      <c r="I4886" s="386"/>
    </row>
    <row r="4887" ht="15">
      <c r="I4887" s="386"/>
    </row>
    <row r="4888" ht="15">
      <c r="I4888" s="386"/>
    </row>
    <row r="4889" ht="15">
      <c r="I4889" s="386"/>
    </row>
    <row r="4890" ht="15">
      <c r="I4890" s="386"/>
    </row>
    <row r="4891" ht="15">
      <c r="I4891" s="386"/>
    </row>
    <row r="4892" ht="15">
      <c r="I4892" s="386"/>
    </row>
    <row r="4893" ht="15">
      <c r="I4893" s="386"/>
    </row>
    <row r="4894" ht="15">
      <c r="I4894" s="386"/>
    </row>
    <row r="4895" ht="15">
      <c r="I4895" s="386"/>
    </row>
    <row r="4896" ht="15">
      <c r="I4896" s="386"/>
    </row>
    <row r="4897" ht="15">
      <c r="I4897" s="386"/>
    </row>
    <row r="4898" ht="15">
      <c r="I4898" s="386"/>
    </row>
    <row r="4899" ht="15">
      <c r="I4899" s="386"/>
    </row>
    <row r="4900" ht="15">
      <c r="I4900" s="386"/>
    </row>
    <row r="4901" ht="15">
      <c r="I4901" s="386"/>
    </row>
    <row r="4902" ht="15">
      <c r="I4902" s="386"/>
    </row>
    <row r="4903" ht="15">
      <c r="I4903" s="386"/>
    </row>
    <row r="4904" ht="15">
      <c r="I4904" s="386"/>
    </row>
    <row r="4905" ht="15">
      <c r="I4905" s="386"/>
    </row>
    <row r="4906" ht="15">
      <c r="I4906" s="386"/>
    </row>
    <row r="4907" ht="15">
      <c r="I4907" s="386"/>
    </row>
    <row r="4908" ht="15">
      <c r="I4908" s="386"/>
    </row>
    <row r="4909" ht="15">
      <c r="I4909" s="386"/>
    </row>
    <row r="4910" ht="15">
      <c r="I4910" s="386"/>
    </row>
    <row r="4911" ht="15">
      <c r="I4911" s="386"/>
    </row>
    <row r="4912" ht="15">
      <c r="I4912" s="386"/>
    </row>
    <row r="4913" ht="15">
      <c r="I4913" s="386"/>
    </row>
    <row r="4914" ht="15">
      <c r="I4914" s="386"/>
    </row>
    <row r="4915" ht="15">
      <c r="I4915" s="386"/>
    </row>
    <row r="4916" ht="15">
      <c r="I4916" s="386"/>
    </row>
    <row r="4917" ht="15">
      <c r="I4917" s="386"/>
    </row>
    <row r="4918" ht="15">
      <c r="I4918" s="386"/>
    </row>
    <row r="4919" ht="15">
      <c r="I4919" s="386"/>
    </row>
    <row r="4920" ht="15">
      <c r="I4920" s="386"/>
    </row>
    <row r="4921" ht="15">
      <c r="I4921" s="386"/>
    </row>
    <row r="4922" ht="15">
      <c r="I4922" s="386"/>
    </row>
    <row r="4923" ht="15">
      <c r="I4923" s="386"/>
    </row>
    <row r="4924" ht="15">
      <c r="I4924" s="386"/>
    </row>
    <row r="4925" ht="15">
      <c r="I4925" s="386"/>
    </row>
    <row r="4926" ht="15">
      <c r="I4926" s="386"/>
    </row>
    <row r="4927" ht="15">
      <c r="I4927" s="386"/>
    </row>
    <row r="4928" ht="15">
      <c r="I4928" s="386"/>
    </row>
    <row r="4929" ht="15">
      <c r="I4929" s="386"/>
    </row>
    <row r="4930" ht="15">
      <c r="I4930" s="386"/>
    </row>
    <row r="4931" ht="15">
      <c r="I4931" s="386"/>
    </row>
    <row r="4932" ht="15">
      <c r="I4932" s="386"/>
    </row>
    <row r="4933" ht="15">
      <c r="I4933" s="386"/>
    </row>
    <row r="4934" ht="15">
      <c r="I4934" s="386"/>
    </row>
    <row r="4935" ht="15">
      <c r="I4935" s="386"/>
    </row>
    <row r="4936" ht="15">
      <c r="I4936" s="386"/>
    </row>
    <row r="4937" ht="15">
      <c r="I4937" s="386"/>
    </row>
    <row r="4938" ht="15">
      <c r="I4938" s="386"/>
    </row>
    <row r="4939" ht="15">
      <c r="I4939" s="386"/>
    </row>
    <row r="4940" ht="15">
      <c r="I4940" s="386"/>
    </row>
    <row r="4941" ht="15">
      <c r="I4941" s="386"/>
    </row>
    <row r="4942" ht="15">
      <c r="I4942" s="386"/>
    </row>
    <row r="4943" ht="15">
      <c r="I4943" s="386"/>
    </row>
    <row r="4944" ht="15">
      <c r="I4944" s="386"/>
    </row>
    <row r="4945" ht="15">
      <c r="I4945" s="386"/>
    </row>
    <row r="4946" ht="15">
      <c r="I4946" s="386"/>
    </row>
    <row r="4947" ht="15">
      <c r="I4947" s="386"/>
    </row>
    <row r="4948" ht="15">
      <c r="I4948" s="386"/>
    </row>
    <row r="4949" ht="15">
      <c r="I4949" s="386"/>
    </row>
    <row r="4950" ht="15">
      <c r="I4950" s="386"/>
    </row>
    <row r="4951" ht="15">
      <c r="I4951" s="386"/>
    </row>
    <row r="4952" ht="15">
      <c r="I4952" s="386"/>
    </row>
    <row r="4953" ht="15">
      <c r="I4953" s="386"/>
    </row>
    <row r="4954" ht="15">
      <c r="I4954" s="386"/>
    </row>
    <row r="4955" ht="15">
      <c r="I4955" s="386"/>
    </row>
    <row r="4956" ht="15">
      <c r="I4956" s="386"/>
    </row>
    <row r="4957" ht="15">
      <c r="I4957" s="386"/>
    </row>
    <row r="4958" ht="15">
      <c r="I4958" s="386"/>
    </row>
    <row r="4959" ht="15">
      <c r="I4959" s="386"/>
    </row>
    <row r="4960" ht="15">
      <c r="I4960" s="386"/>
    </row>
    <row r="4961" ht="15">
      <c r="I4961" s="386"/>
    </row>
    <row r="4962" ht="15">
      <c r="I4962" s="386"/>
    </row>
    <row r="4963" ht="15">
      <c r="I4963" s="386"/>
    </row>
    <row r="4964" ht="15">
      <c r="I4964" s="386"/>
    </row>
    <row r="4965" ht="15">
      <c r="I4965" s="386"/>
    </row>
    <row r="4966" ht="15">
      <c r="I4966" s="386"/>
    </row>
    <row r="4967" ht="15">
      <c r="I4967" s="386"/>
    </row>
    <row r="4968" ht="15">
      <c r="I4968" s="386"/>
    </row>
    <row r="4969" ht="15">
      <c r="I4969" s="386"/>
    </row>
    <row r="4970" ht="15">
      <c r="I4970" s="386"/>
    </row>
    <row r="4971" ht="15">
      <c r="I4971" s="386"/>
    </row>
    <row r="4972" ht="15">
      <c r="I4972" s="386"/>
    </row>
    <row r="4973" ht="15">
      <c r="I4973" s="386"/>
    </row>
    <row r="4974" ht="15">
      <c r="I4974" s="386"/>
    </row>
    <row r="4975" ht="15">
      <c r="I4975" s="386"/>
    </row>
    <row r="4976" ht="15">
      <c r="I4976" s="386"/>
    </row>
    <row r="4977" ht="15">
      <c r="I4977" s="386"/>
    </row>
    <row r="4978" ht="15">
      <c r="I4978" s="386"/>
    </row>
    <row r="4979" ht="15">
      <c r="I4979" s="386"/>
    </row>
    <row r="4980" ht="15">
      <c r="I4980" s="386"/>
    </row>
    <row r="4981" ht="15">
      <c r="I4981" s="386"/>
    </row>
    <row r="4982" ht="15">
      <c r="I4982" s="386"/>
    </row>
    <row r="4983" ht="15">
      <c r="I4983" s="386"/>
    </row>
    <row r="4984" ht="15">
      <c r="I4984" s="386"/>
    </row>
    <row r="4985" ht="15">
      <c r="I4985" s="386"/>
    </row>
    <row r="4986" ht="15">
      <c r="I4986" s="386"/>
    </row>
    <row r="4987" ht="15">
      <c r="I4987" s="386"/>
    </row>
    <row r="4988" ht="15">
      <c r="I4988" s="386"/>
    </row>
    <row r="4989" ht="15">
      <c r="I4989" s="386"/>
    </row>
    <row r="4990" ht="15">
      <c r="I4990" s="386"/>
    </row>
    <row r="4991" ht="15">
      <c r="I4991" s="386"/>
    </row>
    <row r="4992" ht="15">
      <c r="I4992" s="386"/>
    </row>
    <row r="4993" ht="15">
      <c r="I4993" s="386"/>
    </row>
    <row r="4994" ht="15">
      <c r="I4994" s="386"/>
    </row>
    <row r="4995" ht="15">
      <c r="I4995" s="386"/>
    </row>
    <row r="4996" ht="15">
      <c r="I4996" s="386"/>
    </row>
    <row r="4997" ht="15">
      <c r="I4997" s="386"/>
    </row>
    <row r="4998" ht="15">
      <c r="I4998" s="386"/>
    </row>
    <row r="4999" ht="15">
      <c r="I4999" s="386"/>
    </row>
    <row r="5000" ht="15">
      <c r="I5000" s="386"/>
    </row>
    <row r="5001" ht="15">
      <c r="I5001" s="386"/>
    </row>
    <row r="5002" ht="15">
      <c r="I5002" s="386"/>
    </row>
    <row r="5003" ht="15">
      <c r="I5003" s="386"/>
    </row>
    <row r="5004" ht="15">
      <c r="I5004" s="386"/>
    </row>
    <row r="5005" ht="15">
      <c r="I5005" s="386"/>
    </row>
    <row r="5006" ht="15">
      <c r="I5006" s="386"/>
    </row>
    <row r="5007" ht="15">
      <c r="I5007" s="386"/>
    </row>
    <row r="5008" ht="15">
      <c r="I5008" s="386"/>
    </row>
    <row r="5009" ht="15">
      <c r="I5009" s="386"/>
    </row>
    <row r="5010" ht="15">
      <c r="I5010" s="386"/>
    </row>
    <row r="5011" ht="15">
      <c r="I5011" s="386"/>
    </row>
    <row r="5012" ht="15">
      <c r="I5012" s="386"/>
    </row>
    <row r="5013" ht="15">
      <c r="I5013" s="386"/>
    </row>
    <row r="5014" ht="15">
      <c r="I5014" s="386"/>
    </row>
    <row r="5015" ht="15">
      <c r="I5015" s="386"/>
    </row>
    <row r="5016" ht="15">
      <c r="I5016" s="386"/>
    </row>
    <row r="5017" ht="15">
      <c r="I5017" s="386"/>
    </row>
    <row r="5018" ht="15">
      <c r="I5018" s="386"/>
    </row>
    <row r="5019" ht="15">
      <c r="I5019" s="386"/>
    </row>
    <row r="5020" ht="15">
      <c r="I5020" s="386"/>
    </row>
    <row r="5021" ht="15">
      <c r="I5021" s="386"/>
    </row>
    <row r="5022" ht="15">
      <c r="I5022" s="386"/>
    </row>
    <row r="5023" ht="15">
      <c r="I5023" s="386"/>
    </row>
    <row r="5024" ht="15">
      <c r="I5024" s="386"/>
    </row>
    <row r="5025" ht="15">
      <c r="I5025" s="386"/>
    </row>
    <row r="5026" ht="15">
      <c r="I5026" s="386"/>
    </row>
    <row r="5027" ht="15">
      <c r="I5027" s="386"/>
    </row>
    <row r="5028" ht="15">
      <c r="I5028" s="386"/>
    </row>
    <row r="5029" ht="15">
      <c r="I5029" s="386"/>
    </row>
    <row r="5030" ht="15">
      <c r="I5030" s="386"/>
    </row>
    <row r="5031" ht="15">
      <c r="I5031" s="386"/>
    </row>
    <row r="5032" ht="15">
      <c r="I5032" s="386"/>
    </row>
    <row r="5033" ht="15">
      <c r="I5033" s="386"/>
    </row>
    <row r="5034" ht="15">
      <c r="I5034" s="386"/>
    </row>
    <row r="5035" ht="15">
      <c r="I5035" s="386"/>
    </row>
    <row r="5036" ht="15">
      <c r="I5036" s="386"/>
    </row>
    <row r="5037" ht="15">
      <c r="I5037" s="386"/>
    </row>
    <row r="5038" ht="15">
      <c r="I5038" s="386"/>
    </row>
    <row r="5039" ht="15">
      <c r="I5039" s="386"/>
    </row>
    <row r="5040" ht="15">
      <c r="I5040" s="386"/>
    </row>
    <row r="5041" ht="15">
      <c r="I5041" s="386"/>
    </row>
    <row r="5042" ht="15">
      <c r="I5042" s="386"/>
    </row>
    <row r="5043" ht="15">
      <c r="I5043" s="386"/>
    </row>
    <row r="5044" ht="15">
      <c r="I5044" s="386"/>
    </row>
    <row r="5045" ht="15">
      <c r="I5045" s="386"/>
    </row>
    <row r="5046" ht="15">
      <c r="I5046" s="386"/>
    </row>
    <row r="5047" ht="15">
      <c r="I5047" s="386"/>
    </row>
    <row r="5048" ht="15">
      <c r="I5048" s="386"/>
    </row>
    <row r="5049" ht="15">
      <c r="I5049" s="386"/>
    </row>
    <row r="5050" ht="15">
      <c r="I5050" s="386"/>
    </row>
    <row r="5051" ht="15">
      <c r="I5051" s="386"/>
    </row>
    <row r="5052" ht="15">
      <c r="I5052" s="386"/>
    </row>
    <row r="5053" ht="15">
      <c r="I5053" s="386"/>
    </row>
    <row r="5054" ht="15">
      <c r="I5054" s="386"/>
    </row>
    <row r="5055" ht="15">
      <c r="I5055" s="386"/>
    </row>
    <row r="5056" ht="15">
      <c r="I5056" s="386"/>
    </row>
    <row r="5057" ht="15">
      <c r="I5057" s="386"/>
    </row>
    <row r="5058" ht="15">
      <c r="I5058" s="386"/>
    </row>
    <row r="5059" ht="15">
      <c r="I5059" s="386"/>
    </row>
    <row r="5060" ht="15">
      <c r="I5060" s="386"/>
    </row>
    <row r="5061" ht="15">
      <c r="I5061" s="386"/>
    </row>
    <row r="5062" ht="15">
      <c r="I5062" s="386"/>
    </row>
    <row r="5063" ht="15">
      <c r="I5063" s="386"/>
    </row>
    <row r="5064" ht="15">
      <c r="I5064" s="386"/>
    </row>
    <row r="5065" ht="15">
      <c r="I5065" s="386"/>
    </row>
    <row r="5066" ht="15">
      <c r="I5066" s="386"/>
    </row>
    <row r="5067" ht="15">
      <c r="I5067" s="386"/>
    </row>
    <row r="5068" ht="15">
      <c r="I5068" s="386"/>
    </row>
    <row r="5069" ht="15">
      <c r="I5069" s="386"/>
    </row>
    <row r="5070" ht="15">
      <c r="I5070" s="386"/>
    </row>
    <row r="5071" ht="15">
      <c r="I5071" s="386"/>
    </row>
    <row r="5072" ht="15">
      <c r="I5072" s="386"/>
    </row>
    <row r="5073" ht="15">
      <c r="I5073" s="386"/>
    </row>
    <row r="5074" ht="15">
      <c r="I5074" s="386"/>
    </row>
    <row r="5075" ht="15">
      <c r="I5075" s="386"/>
    </row>
    <row r="5076" ht="15">
      <c r="I5076" s="386"/>
    </row>
    <row r="5077" ht="15">
      <c r="I5077" s="386"/>
    </row>
    <row r="5078" ht="15">
      <c r="I5078" s="386"/>
    </row>
    <row r="5079" ht="15">
      <c r="I5079" s="386"/>
    </row>
    <row r="5080" ht="15">
      <c r="I5080" s="386"/>
    </row>
    <row r="5081" ht="15">
      <c r="I5081" s="386"/>
    </row>
    <row r="5082" ht="15">
      <c r="I5082" s="386"/>
    </row>
    <row r="5083" ht="15">
      <c r="I5083" s="386"/>
    </row>
    <row r="5084" ht="15">
      <c r="I5084" s="386"/>
    </row>
    <row r="5085" ht="15">
      <c r="I5085" s="386"/>
    </row>
    <row r="5086" ht="15">
      <c r="I5086" s="386"/>
    </row>
    <row r="5087" ht="15">
      <c r="I5087" s="386"/>
    </row>
    <row r="5088" ht="15">
      <c r="I5088" s="386"/>
    </row>
    <row r="5089" ht="15">
      <c r="I5089" s="386"/>
    </row>
    <row r="5090" ht="15">
      <c r="I5090" s="386"/>
    </row>
    <row r="5091" ht="15">
      <c r="I5091" s="386"/>
    </row>
    <row r="5092" ht="15">
      <c r="I5092" s="386"/>
    </row>
    <row r="5093" ht="15">
      <c r="I5093" s="386"/>
    </row>
    <row r="5094" ht="15">
      <c r="I5094" s="386"/>
    </row>
    <row r="5095" ht="15">
      <c r="I5095" s="386"/>
    </row>
    <row r="5096" ht="15">
      <c r="I5096" s="386"/>
    </row>
    <row r="5097" ht="15">
      <c r="I5097" s="386"/>
    </row>
    <row r="5098" ht="15">
      <c r="I5098" s="386"/>
    </row>
    <row r="5099" ht="15">
      <c r="I5099" s="386"/>
    </row>
    <row r="5100" ht="15">
      <c r="I5100" s="386"/>
    </row>
    <row r="5101" ht="15">
      <c r="I5101" s="386"/>
    </row>
    <row r="5102" ht="15">
      <c r="I5102" s="386"/>
    </row>
    <row r="5103" ht="15">
      <c r="I5103" s="386"/>
    </row>
    <row r="5104" ht="15">
      <c r="I5104" s="386"/>
    </row>
    <row r="5105" ht="15">
      <c r="I5105" s="386"/>
    </row>
    <row r="5106" ht="15">
      <c r="I5106" s="386"/>
    </row>
    <row r="5107" ht="15">
      <c r="I5107" s="386"/>
    </row>
    <row r="5108" ht="15">
      <c r="I5108" s="386"/>
    </row>
    <row r="5109" ht="15">
      <c r="I5109" s="386"/>
    </row>
    <row r="5110" ht="15">
      <c r="I5110" s="386"/>
    </row>
    <row r="5111" ht="15">
      <c r="I5111" s="386"/>
    </row>
    <row r="5112" ht="15">
      <c r="I5112" s="386"/>
    </row>
    <row r="5113" ht="15">
      <c r="I5113" s="386"/>
    </row>
    <row r="5114" ht="15">
      <c r="I5114" s="386"/>
    </row>
    <row r="5115" ht="15">
      <c r="I5115" s="386"/>
    </row>
    <row r="5116" ht="15">
      <c r="I5116" s="386"/>
    </row>
    <row r="5117" ht="15">
      <c r="I5117" s="386"/>
    </row>
    <row r="5118" ht="15">
      <c r="I5118" s="386"/>
    </row>
    <row r="5119" ht="15">
      <c r="I5119" s="386"/>
    </row>
    <row r="5120" ht="15">
      <c r="I5120" s="386"/>
    </row>
    <row r="5121" ht="15">
      <c r="I5121" s="386"/>
    </row>
    <row r="5122" ht="15">
      <c r="I5122" s="386"/>
    </row>
    <row r="5123" ht="15">
      <c r="I5123" s="386"/>
    </row>
    <row r="5124" ht="15">
      <c r="I5124" s="386"/>
    </row>
    <row r="5125" ht="15">
      <c r="I5125" s="386"/>
    </row>
    <row r="5126" ht="15">
      <c r="I5126" s="386"/>
    </row>
    <row r="5127" ht="15">
      <c r="I5127" s="386"/>
    </row>
    <row r="5128" ht="15">
      <c r="I5128" s="386"/>
    </row>
    <row r="5129" ht="15">
      <c r="I5129" s="386"/>
    </row>
    <row r="5130" ht="15">
      <c r="I5130" s="386"/>
    </row>
    <row r="5131" ht="15">
      <c r="I5131" s="386"/>
    </row>
    <row r="5132" ht="15">
      <c r="I5132" s="386"/>
    </row>
    <row r="5133" ht="15">
      <c r="I5133" s="386"/>
    </row>
    <row r="5134" ht="15">
      <c r="I5134" s="386"/>
    </row>
    <row r="5135" ht="15">
      <c r="I5135" s="386"/>
    </row>
    <row r="5136" ht="15">
      <c r="I5136" s="386"/>
    </row>
    <row r="5137" ht="15">
      <c r="I5137" s="386"/>
    </row>
    <row r="5138" ht="15">
      <c r="I5138" s="386"/>
    </row>
    <row r="5139" ht="15">
      <c r="I5139" s="386"/>
    </row>
    <row r="5140" ht="15">
      <c r="I5140" s="386"/>
    </row>
    <row r="5141" ht="15">
      <c r="I5141" s="386"/>
    </row>
    <row r="5142" ht="15">
      <c r="I5142" s="386"/>
    </row>
    <row r="5143" ht="15">
      <c r="I5143" s="386"/>
    </row>
    <row r="5144" ht="15">
      <c r="I5144" s="386"/>
    </row>
    <row r="5145" ht="15">
      <c r="I5145" s="386"/>
    </row>
    <row r="5146" ht="15">
      <c r="I5146" s="386"/>
    </row>
    <row r="5147" ht="15">
      <c r="I5147" s="386"/>
    </row>
    <row r="5148" ht="15">
      <c r="I5148" s="386"/>
    </row>
    <row r="5149" ht="15">
      <c r="I5149" s="386"/>
    </row>
    <row r="5150" ht="15">
      <c r="I5150" s="386"/>
    </row>
    <row r="5151" ht="15">
      <c r="I5151" s="386"/>
    </row>
    <row r="5152" ht="15">
      <c r="I5152" s="386"/>
    </row>
    <row r="5153" ht="15">
      <c r="I5153" s="386"/>
    </row>
    <row r="5154" ht="15">
      <c r="I5154" s="386"/>
    </row>
    <row r="5155" ht="15">
      <c r="I5155" s="386"/>
    </row>
    <row r="5156" ht="15">
      <c r="I5156" s="386"/>
    </row>
    <row r="5157" ht="15">
      <c r="I5157" s="386"/>
    </row>
    <row r="5158" ht="15">
      <c r="I5158" s="386"/>
    </row>
    <row r="5159" ht="15">
      <c r="I5159" s="386"/>
    </row>
    <row r="5160" ht="15">
      <c r="I5160" s="386"/>
    </row>
    <row r="5161" ht="15">
      <c r="I5161" s="386"/>
    </row>
    <row r="5162" ht="15">
      <c r="I5162" s="386"/>
    </row>
    <row r="5163" ht="15">
      <c r="I5163" s="386"/>
    </row>
    <row r="5164" ht="15">
      <c r="I5164" s="386"/>
    </row>
    <row r="5165" ht="15">
      <c r="I5165" s="386"/>
    </row>
    <row r="5166" ht="15">
      <c r="I5166" s="386"/>
    </row>
    <row r="5167" ht="15">
      <c r="I5167" s="386"/>
    </row>
    <row r="5168" ht="15">
      <c r="I5168" s="386"/>
    </row>
    <row r="5169" ht="15">
      <c r="I5169" s="386"/>
    </row>
    <row r="5170" ht="15">
      <c r="I5170" s="386"/>
    </row>
    <row r="5171" ht="15">
      <c r="I5171" s="386"/>
    </row>
    <row r="5172" ht="15">
      <c r="I5172" s="386"/>
    </row>
    <row r="5173" ht="15">
      <c r="I5173" s="386"/>
    </row>
    <row r="5174" ht="15">
      <c r="I5174" s="386"/>
    </row>
    <row r="5175" ht="15">
      <c r="I5175" s="386"/>
    </row>
    <row r="5176" ht="15">
      <c r="I5176" s="386"/>
    </row>
    <row r="5177" ht="15">
      <c r="I5177" s="386"/>
    </row>
    <row r="5178" ht="15">
      <c r="I5178" s="386"/>
    </row>
    <row r="5179" ht="15">
      <c r="I5179" s="386"/>
    </row>
    <row r="5180" ht="15">
      <c r="I5180" s="386"/>
    </row>
    <row r="5181" ht="15">
      <c r="I5181" s="386"/>
    </row>
    <row r="5182" ht="15">
      <c r="I5182" s="386"/>
    </row>
    <row r="5183" ht="15">
      <c r="I5183" s="386"/>
    </row>
    <row r="5184" ht="15">
      <c r="I5184" s="386"/>
    </row>
    <row r="5185" ht="15">
      <c r="I5185" s="386"/>
    </row>
    <row r="5186" ht="15">
      <c r="I5186" s="386"/>
    </row>
    <row r="5187" ht="15">
      <c r="I5187" s="386"/>
    </row>
    <row r="5188" ht="15">
      <c r="I5188" s="386"/>
    </row>
    <row r="5189" ht="15">
      <c r="I5189" s="386"/>
    </row>
    <row r="5190" ht="15">
      <c r="I5190" s="386"/>
    </row>
    <row r="5191" ht="15">
      <c r="I5191" s="386"/>
    </row>
    <row r="5192" ht="15">
      <c r="I5192" s="386"/>
    </row>
    <row r="5193" ht="15">
      <c r="I5193" s="386"/>
    </row>
    <row r="5194" ht="15">
      <c r="I5194" s="386"/>
    </row>
    <row r="5195" ht="15">
      <c r="I5195" s="386"/>
    </row>
    <row r="5196" ht="15">
      <c r="I5196" s="386"/>
    </row>
    <row r="5197" ht="15">
      <c r="I5197" s="386"/>
    </row>
    <row r="5198" ht="15">
      <c r="I5198" s="386"/>
    </row>
    <row r="5199" ht="15">
      <c r="I5199" s="386"/>
    </row>
    <row r="5200" ht="15">
      <c r="I5200" s="386"/>
    </row>
    <row r="5201" ht="15">
      <c r="I5201" s="386"/>
    </row>
    <row r="5202" ht="15">
      <c r="I5202" s="386"/>
    </row>
    <row r="5203" ht="15">
      <c r="I5203" s="386"/>
    </row>
    <row r="5204" ht="15">
      <c r="I5204" s="386"/>
    </row>
    <row r="5205" ht="15">
      <c r="I5205" s="386"/>
    </row>
    <row r="5206" ht="15">
      <c r="I5206" s="386"/>
    </row>
    <row r="5207" ht="15">
      <c r="I5207" s="386"/>
    </row>
    <row r="5208" ht="15">
      <c r="I5208" s="386"/>
    </row>
    <row r="5209" ht="15">
      <c r="I5209" s="386"/>
    </row>
    <row r="5210" ht="15">
      <c r="I5210" s="386"/>
    </row>
    <row r="5211" ht="15">
      <c r="I5211" s="386"/>
    </row>
    <row r="5212" ht="15">
      <c r="I5212" s="386"/>
    </row>
    <row r="5213" ht="15">
      <c r="I5213" s="386"/>
    </row>
    <row r="5214" ht="15">
      <c r="I5214" s="386"/>
    </row>
    <row r="5215" ht="15">
      <c r="I5215" s="386"/>
    </row>
    <row r="5216" ht="15">
      <c r="I5216" s="386"/>
    </row>
    <row r="5217" ht="15">
      <c r="I5217" s="386"/>
    </row>
    <row r="5218" ht="15">
      <c r="I5218" s="386"/>
    </row>
    <row r="5219" ht="15">
      <c r="I5219" s="386"/>
    </row>
    <row r="5220" ht="15">
      <c r="I5220" s="386"/>
    </row>
    <row r="5221" ht="15">
      <c r="I5221" s="386"/>
    </row>
    <row r="5222" ht="15">
      <c r="I5222" s="386"/>
    </row>
    <row r="5223" ht="15">
      <c r="I5223" s="386"/>
    </row>
    <row r="5224" ht="15">
      <c r="I5224" s="386"/>
    </row>
    <row r="5225" ht="15">
      <c r="I5225" s="386"/>
    </row>
    <row r="5226" ht="15">
      <c r="I5226" s="386"/>
    </row>
    <row r="5227" ht="15">
      <c r="I5227" s="386"/>
    </row>
    <row r="5228" ht="15">
      <c r="I5228" s="386"/>
    </row>
    <row r="5229" ht="15">
      <c r="I5229" s="386"/>
    </row>
    <row r="5230" ht="15">
      <c r="I5230" s="386"/>
    </row>
    <row r="5231" ht="15">
      <c r="I5231" s="386"/>
    </row>
    <row r="5232" ht="15">
      <c r="I5232" s="386"/>
    </row>
    <row r="5233" ht="15">
      <c r="I5233" s="386"/>
    </row>
    <row r="5234" ht="15">
      <c r="I5234" s="386"/>
    </row>
    <row r="5235" ht="15">
      <c r="I5235" s="386"/>
    </row>
    <row r="5236" ht="15">
      <c r="I5236" s="386"/>
    </row>
    <row r="5237" ht="15">
      <c r="I5237" s="386"/>
    </row>
    <row r="5238" ht="15">
      <c r="I5238" s="386"/>
    </row>
    <row r="5239" ht="15">
      <c r="I5239" s="386"/>
    </row>
    <row r="5240" ht="15">
      <c r="I5240" s="386"/>
    </row>
    <row r="5241" ht="15">
      <c r="I5241" s="386"/>
    </row>
    <row r="5242" ht="15">
      <c r="I5242" s="386"/>
    </row>
    <row r="5243" ht="15">
      <c r="I5243" s="386"/>
    </row>
    <row r="5244" ht="15">
      <c r="I5244" s="386"/>
    </row>
    <row r="5245" ht="15">
      <c r="I5245" s="386"/>
    </row>
    <row r="5246" ht="15">
      <c r="I5246" s="386"/>
    </row>
    <row r="5247" ht="15">
      <c r="I5247" s="386"/>
    </row>
    <row r="5248" ht="15">
      <c r="I5248" s="386"/>
    </row>
    <row r="5249" ht="15">
      <c r="I5249" s="386"/>
    </row>
    <row r="5250" ht="15">
      <c r="I5250" s="386"/>
    </row>
    <row r="5251" ht="15">
      <c r="I5251" s="386"/>
    </row>
    <row r="5252" ht="15">
      <c r="I5252" s="386"/>
    </row>
    <row r="5253" ht="15">
      <c r="I5253" s="386"/>
    </row>
    <row r="5254" ht="15">
      <c r="I5254" s="386"/>
    </row>
    <row r="5255" ht="15">
      <c r="I5255" s="386"/>
    </row>
    <row r="5256" ht="15">
      <c r="I5256" s="386"/>
    </row>
    <row r="5257" ht="15">
      <c r="I5257" s="386"/>
    </row>
    <row r="5258" ht="15">
      <c r="I5258" s="386"/>
    </row>
    <row r="5259" ht="15">
      <c r="I5259" s="386"/>
    </row>
    <row r="5260" ht="15">
      <c r="I5260" s="386"/>
    </row>
    <row r="5261" ht="15">
      <c r="I5261" s="386"/>
    </row>
    <row r="5262" ht="15">
      <c r="I5262" s="386"/>
    </row>
    <row r="5263" ht="15">
      <c r="I5263" s="386"/>
    </row>
    <row r="5264" ht="15">
      <c r="I5264" s="386"/>
    </row>
    <row r="5265" ht="15">
      <c r="I5265" s="386"/>
    </row>
    <row r="5266" ht="15">
      <c r="I5266" s="386"/>
    </row>
    <row r="5267" ht="15">
      <c r="I5267" s="386"/>
    </row>
    <row r="5268" ht="15">
      <c r="I5268" s="386"/>
    </row>
    <row r="5269" ht="15">
      <c r="I5269" s="386"/>
    </row>
    <row r="5270" ht="15">
      <c r="I5270" s="386"/>
    </row>
    <row r="5271" ht="15">
      <c r="I5271" s="386"/>
    </row>
    <row r="5272" ht="15">
      <c r="I5272" s="386"/>
    </row>
    <row r="5273" ht="15">
      <c r="I5273" s="386"/>
    </row>
    <row r="5274" ht="15">
      <c r="I5274" s="386"/>
    </row>
    <row r="5275" ht="15">
      <c r="I5275" s="386"/>
    </row>
    <row r="5276" ht="15">
      <c r="I5276" s="386"/>
    </row>
    <row r="5277" ht="15">
      <c r="I5277" s="386"/>
    </row>
    <row r="5278" ht="15">
      <c r="I5278" s="386"/>
    </row>
    <row r="5279" ht="15">
      <c r="I5279" s="386"/>
    </row>
    <row r="5280" ht="15">
      <c r="I5280" s="386"/>
    </row>
    <row r="5281" ht="15">
      <c r="I5281" s="386"/>
    </row>
    <row r="5282" ht="15">
      <c r="I5282" s="386"/>
    </row>
    <row r="5283" ht="15">
      <c r="I5283" s="386"/>
    </row>
    <row r="5284" ht="15">
      <c r="I5284" s="386"/>
    </row>
    <row r="5285" ht="15">
      <c r="I5285" s="386"/>
    </row>
    <row r="5286" ht="15">
      <c r="I5286" s="386"/>
    </row>
    <row r="5287" ht="15">
      <c r="I5287" s="386"/>
    </row>
    <row r="5288" ht="15">
      <c r="I5288" s="386"/>
    </row>
    <row r="5289" ht="15">
      <c r="I5289" s="386"/>
    </row>
    <row r="5290" ht="15">
      <c r="I5290" s="386"/>
    </row>
    <row r="5291" ht="15">
      <c r="I5291" s="386"/>
    </row>
    <row r="5292" ht="15">
      <c r="I5292" s="386"/>
    </row>
    <row r="5293" ht="15">
      <c r="I5293" s="386"/>
    </row>
    <row r="5294" ht="15">
      <c r="I5294" s="386"/>
    </row>
    <row r="5295" ht="15">
      <c r="I5295" s="386"/>
    </row>
    <row r="5296" ht="15">
      <c r="I5296" s="386"/>
    </row>
    <row r="5297" ht="15">
      <c r="I5297" s="386"/>
    </row>
    <row r="5298" ht="15">
      <c r="I5298" s="386"/>
    </row>
    <row r="5299" ht="15">
      <c r="I5299" s="386"/>
    </row>
    <row r="5300" ht="15">
      <c r="I5300" s="386"/>
    </row>
    <row r="5301" ht="15">
      <c r="I5301" s="386"/>
    </row>
    <row r="5302" ht="15">
      <c r="I5302" s="386"/>
    </row>
    <row r="5303" ht="15">
      <c r="I5303" s="386"/>
    </row>
    <row r="5304" ht="15">
      <c r="I5304" s="386"/>
    </row>
    <row r="5305" ht="15">
      <c r="I5305" s="386"/>
    </row>
    <row r="5306" ht="15">
      <c r="I5306" s="386"/>
    </row>
    <row r="5307" ht="15">
      <c r="I5307" s="386"/>
    </row>
    <row r="5308" ht="15">
      <c r="I5308" s="386"/>
    </row>
    <row r="5309" ht="15">
      <c r="I5309" s="386"/>
    </row>
    <row r="5310" ht="15">
      <c r="I5310" s="386"/>
    </row>
    <row r="5311" ht="15">
      <c r="I5311" s="386"/>
    </row>
    <row r="5312" ht="15">
      <c r="I5312" s="386"/>
    </row>
    <row r="5313" ht="15">
      <c r="I5313" s="386"/>
    </row>
    <row r="5314" ht="15">
      <c r="I5314" s="386"/>
    </row>
    <row r="5315" ht="15">
      <c r="I5315" s="386"/>
    </row>
    <row r="5316" ht="15">
      <c r="I5316" s="386"/>
    </row>
    <row r="5317" ht="15">
      <c r="I5317" s="386"/>
    </row>
    <row r="5318" ht="15">
      <c r="I5318" s="386"/>
    </row>
    <row r="5319" ht="15">
      <c r="I5319" s="386"/>
    </row>
    <row r="5320" ht="15">
      <c r="I5320" s="386"/>
    </row>
    <row r="5321" ht="15">
      <c r="I5321" s="386"/>
    </row>
    <row r="5322" ht="15">
      <c r="I5322" s="386"/>
    </row>
    <row r="5323" ht="15">
      <c r="I5323" s="386"/>
    </row>
    <row r="5324" ht="15">
      <c r="I5324" s="386"/>
    </row>
    <row r="5325" ht="15">
      <c r="I5325" s="386"/>
    </row>
    <row r="5326" ht="15">
      <c r="I5326" s="386"/>
    </row>
    <row r="5327" ht="15">
      <c r="I5327" s="386"/>
    </row>
    <row r="5328" ht="15">
      <c r="I5328" s="386"/>
    </row>
    <row r="5329" ht="15">
      <c r="I5329" s="386"/>
    </row>
    <row r="5330" ht="15">
      <c r="I5330" s="386"/>
    </row>
    <row r="5331" ht="15">
      <c r="I5331" s="386"/>
    </row>
    <row r="5332" ht="15">
      <c r="I5332" s="386"/>
    </row>
    <row r="5333" ht="15">
      <c r="I5333" s="386"/>
    </row>
    <row r="5334" ht="15">
      <c r="I5334" s="386"/>
    </row>
    <row r="5335" ht="15">
      <c r="I5335" s="386"/>
    </row>
    <row r="5336" ht="15">
      <c r="I5336" s="386"/>
    </row>
    <row r="5337" ht="15">
      <c r="I5337" s="386"/>
    </row>
    <row r="5338" ht="15">
      <c r="I5338" s="386"/>
    </row>
    <row r="5339" ht="15">
      <c r="I5339" s="386"/>
    </row>
    <row r="5340" ht="15">
      <c r="I5340" s="386"/>
    </row>
    <row r="5341" ht="15">
      <c r="I5341" s="386"/>
    </row>
    <row r="5342" ht="15">
      <c r="I5342" s="386"/>
    </row>
    <row r="5343" ht="15">
      <c r="I5343" s="386"/>
    </row>
    <row r="5344" ht="15">
      <c r="I5344" s="386"/>
    </row>
    <row r="5345" ht="15">
      <c r="I5345" s="386"/>
    </row>
    <row r="5346" ht="15">
      <c r="I5346" s="386"/>
    </row>
    <row r="5347" ht="15">
      <c r="I5347" s="386"/>
    </row>
    <row r="5348" ht="15">
      <c r="I5348" s="386"/>
    </row>
    <row r="5349" ht="15">
      <c r="I5349" s="386"/>
    </row>
    <row r="5350" ht="15">
      <c r="I5350" s="386"/>
    </row>
    <row r="5351" ht="15">
      <c r="I5351" s="386"/>
    </row>
    <row r="5352" ht="15">
      <c r="I5352" s="386"/>
    </row>
    <row r="5353" ht="15">
      <c r="I5353" s="386"/>
    </row>
    <row r="5354" ht="15">
      <c r="I5354" s="386"/>
    </row>
    <row r="5355" ht="15">
      <c r="I5355" s="386"/>
    </row>
    <row r="5356" ht="15">
      <c r="I5356" s="386"/>
    </row>
    <row r="5357" ht="15">
      <c r="I5357" s="386"/>
    </row>
    <row r="5358" ht="15">
      <c r="I5358" s="386"/>
    </row>
    <row r="5359" ht="15">
      <c r="I5359" s="386"/>
    </row>
    <row r="5360" ht="15">
      <c r="I5360" s="386"/>
    </row>
    <row r="5361" ht="15">
      <c r="I5361" s="386"/>
    </row>
    <row r="5362" ht="15">
      <c r="I5362" s="386"/>
    </row>
    <row r="5363" ht="15">
      <c r="I5363" s="386"/>
    </row>
    <row r="5364" ht="15">
      <c r="I5364" s="386"/>
    </row>
    <row r="5365" ht="15">
      <c r="I5365" s="386"/>
    </row>
    <row r="5366" ht="15">
      <c r="I5366" s="386"/>
    </row>
    <row r="5367" ht="15">
      <c r="I5367" s="386"/>
    </row>
    <row r="5368" ht="15">
      <c r="I5368" s="386"/>
    </row>
    <row r="5369" ht="15">
      <c r="I5369" s="386"/>
    </row>
    <row r="5370" ht="15">
      <c r="I5370" s="386"/>
    </row>
    <row r="5371" ht="15">
      <c r="I5371" s="386"/>
    </row>
    <row r="5372" ht="15">
      <c r="I5372" s="386"/>
    </row>
    <row r="5373" ht="15">
      <c r="I5373" s="386"/>
    </row>
    <row r="5374" ht="15">
      <c r="I5374" s="386"/>
    </row>
    <row r="5375" ht="15">
      <c r="I5375" s="386"/>
    </row>
    <row r="5376" ht="15">
      <c r="I5376" s="386"/>
    </row>
    <row r="5377" ht="15">
      <c r="I5377" s="386"/>
    </row>
    <row r="5378" ht="15">
      <c r="I5378" s="386"/>
    </row>
    <row r="5379" ht="15">
      <c r="I5379" s="386"/>
    </row>
    <row r="5380" ht="15">
      <c r="I5380" s="386"/>
    </row>
    <row r="5381" ht="15">
      <c r="I5381" s="386"/>
    </row>
    <row r="5382" ht="15">
      <c r="I5382" s="386"/>
    </row>
    <row r="5383" ht="15">
      <c r="I5383" s="386"/>
    </row>
    <row r="5384" ht="15">
      <c r="I5384" s="386"/>
    </row>
    <row r="5385" ht="15">
      <c r="I5385" s="386"/>
    </row>
    <row r="5386" ht="15">
      <c r="I5386" s="386"/>
    </row>
    <row r="5387" ht="15">
      <c r="I5387" s="386"/>
    </row>
    <row r="5388" ht="15">
      <c r="I5388" s="386"/>
    </row>
    <row r="5389" ht="15">
      <c r="I5389" s="386"/>
    </row>
    <row r="5390" ht="15">
      <c r="I5390" s="386"/>
    </row>
    <row r="5391" ht="15">
      <c r="I5391" s="386"/>
    </row>
    <row r="5392" ht="15">
      <c r="I5392" s="386"/>
    </row>
    <row r="5393" ht="15">
      <c r="I5393" s="386"/>
    </row>
    <row r="5394" ht="15">
      <c r="I5394" s="386"/>
    </row>
    <row r="5395" ht="15">
      <c r="I5395" s="386"/>
    </row>
    <row r="5396" ht="15">
      <c r="I5396" s="386"/>
    </row>
    <row r="5397" ht="15">
      <c r="I5397" s="386"/>
    </row>
    <row r="5398" ht="15">
      <c r="I5398" s="386"/>
    </row>
    <row r="5399" ht="15">
      <c r="I5399" s="386"/>
    </row>
    <row r="5400" ht="15">
      <c r="I5400" s="386"/>
    </row>
    <row r="5401" ht="15">
      <c r="I5401" s="386"/>
    </row>
    <row r="5402" ht="15">
      <c r="I5402" s="386"/>
    </row>
    <row r="5403" ht="15">
      <c r="I5403" s="386"/>
    </row>
    <row r="5404" ht="15">
      <c r="I5404" s="386"/>
    </row>
    <row r="5405" ht="15">
      <c r="I5405" s="386"/>
    </row>
    <row r="5406" ht="15">
      <c r="I5406" s="386"/>
    </row>
    <row r="5407" ht="15">
      <c r="I5407" s="386"/>
    </row>
    <row r="5408" ht="15">
      <c r="I5408" s="386"/>
    </row>
    <row r="5409" ht="15">
      <c r="I5409" s="386"/>
    </row>
    <row r="5410" ht="15">
      <c r="I5410" s="386"/>
    </row>
    <row r="5411" ht="15">
      <c r="I5411" s="386"/>
    </row>
    <row r="5412" ht="15">
      <c r="I5412" s="386"/>
    </row>
    <row r="5413" ht="15">
      <c r="I5413" s="386"/>
    </row>
    <row r="5414" ht="15">
      <c r="I5414" s="386"/>
    </row>
    <row r="5415" ht="15">
      <c r="I5415" s="386"/>
    </row>
    <row r="5416" ht="15">
      <c r="I5416" s="386"/>
    </row>
    <row r="5417" ht="15">
      <c r="I5417" s="386"/>
    </row>
    <row r="5418" ht="15">
      <c r="I5418" s="386"/>
    </row>
    <row r="5419" ht="15">
      <c r="I5419" s="386"/>
    </row>
    <row r="5420" ht="15">
      <c r="I5420" s="386"/>
    </row>
    <row r="5421" ht="15">
      <c r="I5421" s="386"/>
    </row>
    <row r="5422" ht="15">
      <c r="I5422" s="386"/>
    </row>
    <row r="5423" ht="15">
      <c r="I5423" s="386"/>
    </row>
    <row r="5424" ht="15">
      <c r="I5424" s="386"/>
    </row>
    <row r="5425" ht="15">
      <c r="I5425" s="386"/>
    </row>
    <row r="5426" ht="15">
      <c r="I5426" s="386"/>
    </row>
    <row r="5427" ht="15">
      <c r="I5427" s="386"/>
    </row>
    <row r="5428" ht="15">
      <c r="I5428" s="386"/>
    </row>
    <row r="5429" ht="15">
      <c r="I5429" s="386"/>
    </row>
    <row r="5430" ht="15">
      <c r="I5430" s="386"/>
    </row>
    <row r="5431" ht="15">
      <c r="I5431" s="386"/>
    </row>
    <row r="5432" ht="15">
      <c r="I5432" s="386"/>
    </row>
    <row r="5433" ht="15">
      <c r="I5433" s="386"/>
    </row>
    <row r="5434" ht="15">
      <c r="I5434" s="386"/>
    </row>
    <row r="5435" ht="15">
      <c r="I5435" s="386"/>
    </row>
    <row r="5436" ht="15">
      <c r="I5436" s="386"/>
    </row>
    <row r="5437" ht="15">
      <c r="I5437" s="386"/>
    </row>
    <row r="5438" ht="15">
      <c r="I5438" s="386"/>
    </row>
    <row r="5439" ht="15">
      <c r="I5439" s="386"/>
    </row>
    <row r="5440" ht="15">
      <c r="I5440" s="386"/>
    </row>
    <row r="5441" ht="15">
      <c r="I5441" s="386"/>
    </row>
    <row r="5442" ht="15">
      <c r="I5442" s="386"/>
    </row>
    <row r="5443" ht="15">
      <c r="I5443" s="386"/>
    </row>
    <row r="5444" ht="15">
      <c r="I5444" s="386"/>
    </row>
    <row r="5445" ht="15">
      <c r="I5445" s="386"/>
    </row>
    <row r="5446" ht="15">
      <c r="I5446" s="386"/>
    </row>
    <row r="5447" ht="15">
      <c r="I5447" s="386"/>
    </row>
    <row r="5448" ht="15">
      <c r="I5448" s="386"/>
    </row>
    <row r="5449" ht="15">
      <c r="I5449" s="386"/>
    </row>
    <row r="5450" ht="15">
      <c r="I5450" s="386"/>
    </row>
    <row r="5451" ht="15">
      <c r="I5451" s="386"/>
    </row>
    <row r="5452" ht="15">
      <c r="I5452" s="386"/>
    </row>
    <row r="5453" ht="15">
      <c r="I5453" s="386"/>
    </row>
    <row r="5454" ht="15">
      <c r="I5454" s="386"/>
    </row>
    <row r="5455" ht="15">
      <c r="I5455" s="386"/>
    </row>
    <row r="5456" ht="15">
      <c r="I5456" s="386"/>
    </row>
    <row r="5457" ht="15">
      <c r="I5457" s="386"/>
    </row>
    <row r="5458" ht="15">
      <c r="I5458" s="386"/>
    </row>
    <row r="5459" ht="15">
      <c r="I5459" s="386"/>
    </row>
    <row r="5460" ht="15">
      <c r="I5460" s="386"/>
    </row>
    <row r="5461" ht="15">
      <c r="I5461" s="386"/>
    </row>
    <row r="5462" ht="15">
      <c r="I5462" s="386"/>
    </row>
    <row r="5463" ht="15">
      <c r="I5463" s="386"/>
    </row>
    <row r="5464" ht="15">
      <c r="I5464" s="386"/>
    </row>
    <row r="5465" ht="15">
      <c r="I5465" s="386"/>
    </row>
    <row r="5466" ht="15">
      <c r="I5466" s="386"/>
    </row>
    <row r="5467" ht="15">
      <c r="I5467" s="386"/>
    </row>
    <row r="5468" ht="15">
      <c r="I5468" s="386"/>
    </row>
    <row r="5469" ht="15">
      <c r="I5469" s="386"/>
    </row>
    <row r="5470" ht="15">
      <c r="I5470" s="386"/>
    </row>
    <row r="5471" ht="15">
      <c r="I5471" s="386"/>
    </row>
    <row r="5472" ht="15">
      <c r="I5472" s="386"/>
    </row>
    <row r="5473" ht="15">
      <c r="I5473" s="386"/>
    </row>
    <row r="5474" ht="15">
      <c r="I5474" s="386"/>
    </row>
    <row r="5475" ht="15">
      <c r="I5475" s="386"/>
    </row>
    <row r="5476" ht="15">
      <c r="I5476" s="386"/>
    </row>
    <row r="5477" ht="15">
      <c r="I5477" s="386"/>
    </row>
    <row r="5478" ht="15">
      <c r="I5478" s="386"/>
    </row>
    <row r="5479" ht="15">
      <c r="I5479" s="386"/>
    </row>
    <row r="5480" ht="15">
      <c r="I5480" s="386"/>
    </row>
    <row r="5481" ht="15">
      <c r="I5481" s="386"/>
    </row>
    <row r="5482" ht="15">
      <c r="I5482" s="386"/>
    </row>
    <row r="5483" ht="15">
      <c r="I5483" s="386"/>
    </row>
    <row r="5484" ht="15">
      <c r="I5484" s="386"/>
    </row>
    <row r="5485" ht="15">
      <c r="I5485" s="386"/>
    </row>
    <row r="5486" ht="15">
      <c r="I5486" s="386"/>
    </row>
    <row r="5487" ht="15">
      <c r="I5487" s="386"/>
    </row>
    <row r="5488" ht="15">
      <c r="I5488" s="386"/>
    </row>
    <row r="5489" ht="15">
      <c r="I5489" s="386"/>
    </row>
    <row r="5490" ht="15">
      <c r="I5490" s="386"/>
    </row>
    <row r="5491" ht="15">
      <c r="I5491" s="386"/>
    </row>
    <row r="5492" ht="15">
      <c r="I5492" s="386"/>
    </row>
    <row r="5493" ht="15">
      <c r="I5493" s="386"/>
    </row>
    <row r="5494" ht="15">
      <c r="I5494" s="386"/>
    </row>
    <row r="5495" ht="15">
      <c r="I5495" s="386"/>
    </row>
    <row r="5496" ht="15">
      <c r="I5496" s="386"/>
    </row>
    <row r="5497" ht="15">
      <c r="I5497" s="386"/>
    </row>
    <row r="5498" ht="15">
      <c r="I5498" s="386"/>
    </row>
    <row r="5499" ht="15">
      <c r="I5499" s="386"/>
    </row>
    <row r="5500" ht="15">
      <c r="I5500" s="386"/>
    </row>
    <row r="5501" ht="15">
      <c r="I5501" s="386"/>
    </row>
    <row r="5502" ht="15">
      <c r="I5502" s="386"/>
    </row>
    <row r="5503" ht="15">
      <c r="I5503" s="386"/>
    </row>
    <row r="5504" ht="15">
      <c r="I5504" s="386"/>
    </row>
    <row r="5505" ht="15">
      <c r="I5505" s="386"/>
    </row>
    <row r="5506" ht="15">
      <c r="I5506" s="386"/>
    </row>
    <row r="5507" ht="15">
      <c r="I5507" s="386"/>
    </row>
    <row r="5508" ht="15">
      <c r="I5508" s="386"/>
    </row>
    <row r="5509" ht="15">
      <c r="I5509" s="386"/>
    </row>
    <row r="5510" ht="15">
      <c r="I5510" s="386"/>
    </row>
    <row r="5511" ht="15">
      <c r="I5511" s="386"/>
    </row>
    <row r="5512" ht="15">
      <c r="I5512" s="386"/>
    </row>
    <row r="5513" ht="15">
      <c r="I5513" s="386"/>
    </row>
    <row r="5514" ht="15">
      <c r="I5514" s="386"/>
    </row>
    <row r="5515" ht="15">
      <c r="I5515" s="386"/>
    </row>
    <row r="5516" ht="15">
      <c r="I5516" s="386"/>
    </row>
    <row r="5517" ht="15">
      <c r="I5517" s="386"/>
    </row>
    <row r="5518" ht="15">
      <c r="I5518" s="386"/>
    </row>
    <row r="5519" ht="15">
      <c r="I5519" s="386"/>
    </row>
    <row r="5520" ht="15">
      <c r="I5520" s="386"/>
    </row>
    <row r="5521" ht="15">
      <c r="I5521" s="386"/>
    </row>
    <row r="5522" ht="15">
      <c r="I5522" s="386"/>
    </row>
    <row r="5523" ht="15">
      <c r="I5523" s="386"/>
    </row>
    <row r="5524" ht="15">
      <c r="I5524" s="386"/>
    </row>
    <row r="5525" ht="15">
      <c r="I5525" s="386"/>
    </row>
    <row r="5526" ht="15">
      <c r="I5526" s="386"/>
    </row>
    <row r="5527" ht="15">
      <c r="I5527" s="386"/>
    </row>
    <row r="5528" ht="15">
      <c r="I5528" s="386"/>
    </row>
    <row r="5529" ht="15">
      <c r="I5529" s="386"/>
    </row>
    <row r="5530" ht="15">
      <c r="I5530" s="386"/>
    </row>
    <row r="5531" ht="15">
      <c r="I5531" s="386"/>
    </row>
    <row r="5532" ht="15">
      <c r="I5532" s="386"/>
    </row>
    <row r="5533" ht="15">
      <c r="I5533" s="386"/>
    </row>
    <row r="5534" ht="15">
      <c r="I5534" s="386"/>
    </row>
    <row r="5535" ht="15">
      <c r="I5535" s="386"/>
    </row>
    <row r="5536" ht="15">
      <c r="I5536" s="386"/>
    </row>
    <row r="5537" ht="15">
      <c r="I5537" s="386"/>
    </row>
    <row r="5538" ht="15">
      <c r="I5538" s="386"/>
    </row>
    <row r="5539" ht="15">
      <c r="I5539" s="386"/>
    </row>
    <row r="5540" ht="15">
      <c r="I5540" s="386"/>
    </row>
    <row r="5541" ht="15">
      <c r="I5541" s="386"/>
    </row>
    <row r="5542" ht="15">
      <c r="I5542" s="386"/>
    </row>
    <row r="5543" ht="15">
      <c r="I5543" s="386"/>
    </row>
    <row r="5544" ht="15">
      <c r="I5544" s="386"/>
    </row>
    <row r="5545" ht="15">
      <c r="I5545" s="386"/>
    </row>
    <row r="5546" ht="15">
      <c r="I5546" s="386"/>
    </row>
    <row r="5547" ht="15">
      <c r="I5547" s="386"/>
    </row>
    <row r="5548" ht="15">
      <c r="I5548" s="386"/>
    </row>
    <row r="5549" ht="15">
      <c r="I5549" s="386"/>
    </row>
    <row r="5550" ht="15">
      <c r="I5550" s="386"/>
    </row>
    <row r="5551" ht="15">
      <c r="I5551" s="386"/>
    </row>
    <row r="5552" ht="15">
      <c r="I5552" s="386"/>
    </row>
    <row r="5553" ht="15">
      <c r="I5553" s="386"/>
    </row>
    <row r="5554" ht="15">
      <c r="I5554" s="386"/>
    </row>
    <row r="5555" ht="15">
      <c r="I5555" s="386"/>
    </row>
    <row r="5556" ht="15">
      <c r="I5556" s="386"/>
    </row>
    <row r="5557" ht="15">
      <c r="I5557" s="386"/>
    </row>
    <row r="5558" ht="15">
      <c r="I5558" s="386"/>
    </row>
    <row r="5559" ht="15">
      <c r="I5559" s="386"/>
    </row>
    <row r="5560" ht="15">
      <c r="I5560" s="386"/>
    </row>
    <row r="5561" ht="15">
      <c r="I5561" s="386"/>
    </row>
    <row r="5562" ht="15">
      <c r="I5562" s="386"/>
    </row>
    <row r="5563" ht="15">
      <c r="I5563" s="386"/>
    </row>
    <row r="5564" ht="15">
      <c r="I5564" s="386"/>
    </row>
    <row r="5565" ht="15">
      <c r="I5565" s="386"/>
    </row>
    <row r="5566" ht="15">
      <c r="I5566" s="386"/>
    </row>
    <row r="5567" ht="15">
      <c r="I5567" s="386"/>
    </row>
    <row r="5568" ht="15">
      <c r="I5568" s="386"/>
    </row>
    <row r="5569" ht="15">
      <c r="I5569" s="386"/>
    </row>
    <row r="5570" ht="15">
      <c r="I5570" s="386"/>
    </row>
    <row r="5571" ht="15">
      <c r="I5571" s="386"/>
    </row>
    <row r="5572" ht="15">
      <c r="I5572" s="386"/>
    </row>
    <row r="5573" ht="15">
      <c r="I5573" s="386"/>
    </row>
    <row r="5574" ht="15">
      <c r="I5574" s="386"/>
    </row>
    <row r="5575" ht="15">
      <c r="I5575" s="386"/>
    </row>
    <row r="5576" ht="15">
      <c r="I5576" s="386"/>
    </row>
    <row r="5577" ht="15">
      <c r="I5577" s="386"/>
    </row>
    <row r="5578" ht="15">
      <c r="I5578" s="386"/>
    </row>
    <row r="5579" ht="15">
      <c r="I5579" s="386"/>
    </row>
    <row r="5580" ht="15">
      <c r="I5580" s="386"/>
    </row>
    <row r="5581" ht="15">
      <c r="I5581" s="386"/>
    </row>
    <row r="5582" ht="15">
      <c r="I5582" s="386"/>
    </row>
    <row r="5583" ht="15">
      <c r="I5583" s="386"/>
    </row>
    <row r="5584" ht="15">
      <c r="I5584" s="386"/>
    </row>
    <row r="5585" ht="15">
      <c r="I5585" s="386"/>
    </row>
    <row r="5586" ht="15">
      <c r="I5586" s="386"/>
    </row>
    <row r="5587" ht="15">
      <c r="I5587" s="386"/>
    </row>
    <row r="5588" ht="15">
      <c r="I5588" s="386"/>
    </row>
    <row r="5589" ht="15">
      <c r="I5589" s="386"/>
    </row>
    <row r="5590" ht="15">
      <c r="I5590" s="386"/>
    </row>
    <row r="5591" ht="15">
      <c r="I5591" s="386"/>
    </row>
    <row r="5592" ht="15">
      <c r="I5592" s="386"/>
    </row>
    <row r="5593" ht="15">
      <c r="I5593" s="386"/>
    </row>
    <row r="5594" ht="15">
      <c r="I5594" s="386"/>
    </row>
    <row r="5595" ht="15">
      <c r="I5595" s="386"/>
    </row>
    <row r="5596" ht="15">
      <c r="I5596" s="386"/>
    </row>
    <row r="5597" ht="15">
      <c r="I5597" s="386"/>
    </row>
    <row r="5598" ht="15">
      <c r="I5598" s="386"/>
    </row>
    <row r="5599" ht="15">
      <c r="I5599" s="386"/>
    </row>
    <row r="5600" ht="15">
      <c r="I5600" s="386"/>
    </row>
    <row r="5601" ht="15">
      <c r="I5601" s="386"/>
    </row>
    <row r="5602" ht="15">
      <c r="I5602" s="386"/>
    </row>
    <row r="5603" ht="15">
      <c r="I5603" s="386"/>
    </row>
    <row r="5604" ht="15">
      <c r="I5604" s="386"/>
    </row>
    <row r="5605" ht="15">
      <c r="I5605" s="386"/>
    </row>
    <row r="5606" ht="15">
      <c r="I5606" s="386"/>
    </row>
    <row r="5607" ht="15">
      <c r="I5607" s="386"/>
    </row>
    <row r="5608" ht="15">
      <c r="I5608" s="386"/>
    </row>
    <row r="5609" ht="15">
      <c r="I5609" s="386"/>
    </row>
    <row r="5610" ht="15">
      <c r="I5610" s="386"/>
    </row>
    <row r="5611" ht="15">
      <c r="I5611" s="386"/>
    </row>
    <row r="5612" ht="15">
      <c r="I5612" s="386"/>
    </row>
    <row r="5613" ht="15">
      <c r="I5613" s="386"/>
    </row>
    <row r="5614" ht="15">
      <c r="I5614" s="386"/>
    </row>
    <row r="5615" ht="15">
      <c r="I5615" s="386"/>
    </row>
    <row r="5616" ht="15">
      <c r="I5616" s="386"/>
    </row>
    <row r="5617" ht="15">
      <c r="I5617" s="386"/>
    </row>
    <row r="5618" ht="15">
      <c r="I5618" s="386"/>
    </row>
    <row r="5619" ht="15">
      <c r="I5619" s="386"/>
    </row>
    <row r="5620" ht="15">
      <c r="I5620" s="386"/>
    </row>
    <row r="5621" ht="15">
      <c r="I5621" s="386"/>
    </row>
    <row r="5622" ht="15">
      <c r="I5622" s="386"/>
    </row>
    <row r="5623" ht="15">
      <c r="I5623" s="386"/>
    </row>
    <row r="5624" ht="15">
      <c r="I5624" s="386"/>
    </row>
    <row r="5625" ht="15">
      <c r="I5625" s="386"/>
    </row>
    <row r="5626" ht="15">
      <c r="I5626" s="386"/>
    </row>
    <row r="5627" ht="15">
      <c r="I5627" s="386"/>
    </row>
    <row r="5628" ht="15">
      <c r="I5628" s="386"/>
    </row>
    <row r="5629" ht="15">
      <c r="I5629" s="386"/>
    </row>
    <row r="5630" ht="15">
      <c r="I5630" s="386"/>
    </row>
    <row r="5631" ht="15">
      <c r="I5631" s="386"/>
    </row>
    <row r="5632" ht="15">
      <c r="I5632" s="386"/>
    </row>
    <row r="5633" ht="15">
      <c r="I5633" s="386"/>
    </row>
    <row r="5634" ht="15">
      <c r="I5634" s="386"/>
    </row>
    <row r="5635" ht="15">
      <c r="I5635" s="386"/>
    </row>
    <row r="5636" ht="15">
      <c r="I5636" s="386"/>
    </row>
    <row r="5637" ht="15">
      <c r="I5637" s="386"/>
    </row>
    <row r="5638" ht="15">
      <c r="I5638" s="386"/>
    </row>
    <row r="5639" ht="15">
      <c r="I5639" s="386"/>
    </row>
    <row r="5640" ht="15">
      <c r="I5640" s="386"/>
    </row>
    <row r="5641" ht="15">
      <c r="I5641" s="386"/>
    </row>
    <row r="5642" ht="15">
      <c r="I5642" s="386"/>
    </row>
    <row r="5643" ht="15">
      <c r="I5643" s="386"/>
    </row>
    <row r="5644" ht="15">
      <c r="I5644" s="386"/>
    </row>
    <row r="5645" ht="15">
      <c r="I5645" s="386"/>
    </row>
    <row r="5646" ht="15">
      <c r="I5646" s="386"/>
    </row>
    <row r="5647" ht="15">
      <c r="I5647" s="386"/>
    </row>
    <row r="5648" ht="15">
      <c r="I5648" s="386"/>
    </row>
    <row r="5649" ht="15">
      <c r="I5649" s="386"/>
    </row>
    <row r="5650" ht="15">
      <c r="I5650" s="386"/>
    </row>
    <row r="5651" ht="15">
      <c r="I5651" s="386"/>
    </row>
    <row r="5652" ht="15">
      <c r="I5652" s="386"/>
    </row>
    <row r="5653" ht="15">
      <c r="I5653" s="386"/>
    </row>
    <row r="5654" ht="15">
      <c r="I5654" s="386"/>
    </row>
    <row r="5655" ht="15">
      <c r="I5655" s="386"/>
    </row>
    <row r="5656" ht="15">
      <c r="I5656" s="386"/>
    </row>
    <row r="5657" ht="15">
      <c r="I5657" s="386"/>
    </row>
    <row r="5658" ht="15">
      <c r="I5658" s="386"/>
    </row>
    <row r="5659" ht="15">
      <c r="I5659" s="386"/>
    </row>
    <row r="5660" ht="15">
      <c r="I5660" s="386"/>
    </row>
    <row r="5661" ht="15">
      <c r="I5661" s="386"/>
    </row>
    <row r="5662" ht="15">
      <c r="I5662" s="386"/>
    </row>
    <row r="5663" ht="15">
      <c r="I5663" s="386"/>
    </row>
    <row r="5664" ht="15">
      <c r="I5664" s="386"/>
    </row>
    <row r="5665" ht="15">
      <c r="I5665" s="386"/>
    </row>
    <row r="5666" ht="15">
      <c r="I5666" s="386"/>
    </row>
    <row r="5667" ht="15">
      <c r="I5667" s="386"/>
    </row>
    <row r="5668" ht="15">
      <c r="I5668" s="386"/>
    </row>
    <row r="5669" ht="15">
      <c r="I5669" s="386"/>
    </row>
    <row r="5670" ht="15">
      <c r="I5670" s="386"/>
    </row>
    <row r="5671" ht="15">
      <c r="I5671" s="386"/>
    </row>
    <row r="5672" ht="15">
      <c r="I5672" s="386"/>
    </row>
    <row r="5673" ht="15">
      <c r="I5673" s="386"/>
    </row>
    <row r="5674" ht="15">
      <c r="I5674" s="386"/>
    </row>
    <row r="5675" ht="15">
      <c r="I5675" s="386"/>
    </row>
    <row r="5676" ht="15">
      <c r="I5676" s="386"/>
    </row>
    <row r="5677" ht="15">
      <c r="I5677" s="386"/>
    </row>
    <row r="5678" ht="15">
      <c r="I5678" s="386"/>
    </row>
    <row r="5679" ht="15">
      <c r="I5679" s="386"/>
    </row>
    <row r="5680" ht="15">
      <c r="I5680" s="386"/>
    </row>
    <row r="5681" ht="15">
      <c r="I5681" s="386"/>
    </row>
    <row r="5682" ht="15">
      <c r="I5682" s="386"/>
    </row>
    <row r="5683" ht="15">
      <c r="I5683" s="386"/>
    </row>
    <row r="5684" ht="15">
      <c r="I5684" s="386"/>
    </row>
    <row r="5685" ht="15">
      <c r="I5685" s="386"/>
    </row>
    <row r="5686" ht="15">
      <c r="I5686" s="386"/>
    </row>
    <row r="5687" ht="15">
      <c r="I5687" s="386"/>
    </row>
    <row r="5688" ht="15">
      <c r="I5688" s="386"/>
    </row>
    <row r="5689" ht="15">
      <c r="I5689" s="386"/>
    </row>
    <row r="5690" ht="15">
      <c r="I5690" s="386"/>
    </row>
    <row r="5691" ht="15">
      <c r="I5691" s="386"/>
    </row>
    <row r="5692" ht="15">
      <c r="I5692" s="386"/>
    </row>
    <row r="5693" ht="15">
      <c r="I5693" s="386"/>
    </row>
    <row r="5694" ht="15">
      <c r="I5694" s="386"/>
    </row>
    <row r="5695" ht="15">
      <c r="I5695" s="386"/>
    </row>
    <row r="5696" ht="15">
      <c r="I5696" s="386"/>
    </row>
    <row r="5697" ht="15">
      <c r="I5697" s="386"/>
    </row>
    <row r="5698" ht="15">
      <c r="I5698" s="386"/>
    </row>
    <row r="5699" ht="15">
      <c r="I5699" s="386"/>
    </row>
    <row r="5700" ht="15">
      <c r="I5700" s="386"/>
    </row>
    <row r="5701" ht="15">
      <c r="I5701" s="386"/>
    </row>
    <row r="5702" ht="15">
      <c r="I5702" s="386"/>
    </row>
    <row r="5703" ht="15">
      <c r="I5703" s="386"/>
    </row>
    <row r="5704" ht="15">
      <c r="I5704" s="386"/>
    </row>
    <row r="5705" ht="15">
      <c r="I5705" s="386"/>
    </row>
    <row r="5706" ht="15">
      <c r="I5706" s="386"/>
    </row>
    <row r="5707" ht="15">
      <c r="I5707" s="386"/>
    </row>
    <row r="5708" ht="15">
      <c r="I5708" s="386"/>
    </row>
    <row r="5709" ht="15">
      <c r="I5709" s="386"/>
    </row>
    <row r="5710" ht="15">
      <c r="I5710" s="386"/>
    </row>
    <row r="5711" ht="15">
      <c r="I5711" s="386"/>
    </row>
    <row r="5712" ht="15">
      <c r="I5712" s="386"/>
    </row>
    <row r="5713" ht="15">
      <c r="I5713" s="386"/>
    </row>
    <row r="5714" ht="15">
      <c r="I5714" s="386"/>
    </row>
    <row r="5715" ht="15">
      <c r="I5715" s="386"/>
    </row>
    <row r="5716" ht="15">
      <c r="I5716" s="386"/>
    </row>
    <row r="5717" ht="15">
      <c r="I5717" s="386"/>
    </row>
    <row r="5718" ht="15">
      <c r="I5718" s="386"/>
    </row>
    <row r="5719" ht="15">
      <c r="I5719" s="386"/>
    </row>
    <row r="5720" ht="15">
      <c r="I5720" s="386"/>
    </row>
    <row r="5721" ht="15">
      <c r="I5721" s="386"/>
    </row>
    <row r="5722" ht="15">
      <c r="I5722" s="386"/>
    </row>
    <row r="5723" ht="15">
      <c r="I5723" s="386"/>
    </row>
    <row r="5724" ht="15">
      <c r="I5724" s="386"/>
    </row>
    <row r="5725" ht="15">
      <c r="I5725" s="386"/>
    </row>
    <row r="5726" ht="15">
      <c r="I5726" s="386"/>
    </row>
    <row r="5727" ht="15">
      <c r="I5727" s="386"/>
    </row>
    <row r="5728" ht="15">
      <c r="I5728" s="386"/>
    </row>
    <row r="5729" ht="15">
      <c r="I5729" s="386"/>
    </row>
    <row r="5730" ht="15">
      <c r="I5730" s="386"/>
    </row>
    <row r="5731" ht="15">
      <c r="I5731" s="386"/>
    </row>
    <row r="5732" ht="15">
      <c r="I5732" s="386"/>
    </row>
    <row r="5733" ht="15">
      <c r="I5733" s="386"/>
    </row>
    <row r="5734" ht="15">
      <c r="I5734" s="386"/>
    </row>
    <row r="5735" ht="15">
      <c r="I5735" s="386"/>
    </row>
    <row r="5736" ht="15">
      <c r="I5736" s="386"/>
    </row>
    <row r="5737" ht="15">
      <c r="I5737" s="386"/>
    </row>
    <row r="5738" ht="15">
      <c r="I5738" s="386"/>
    </row>
    <row r="5739" ht="15">
      <c r="I5739" s="386"/>
    </row>
    <row r="5740" ht="15">
      <c r="I5740" s="386"/>
    </row>
    <row r="5741" ht="15">
      <c r="I5741" s="386"/>
    </row>
    <row r="5742" ht="15">
      <c r="I5742" s="386"/>
    </row>
    <row r="5743" ht="15">
      <c r="I5743" s="386"/>
    </row>
    <row r="5744" ht="15">
      <c r="I5744" s="386"/>
    </row>
    <row r="5745" ht="15">
      <c r="I5745" s="386"/>
    </row>
    <row r="5746" ht="15">
      <c r="I5746" s="386"/>
    </row>
    <row r="5747" ht="15">
      <c r="I5747" s="386"/>
    </row>
    <row r="5748" ht="15">
      <c r="I5748" s="386"/>
    </row>
    <row r="5749" ht="15">
      <c r="I5749" s="386"/>
    </row>
    <row r="5750" ht="15">
      <c r="I5750" s="386"/>
    </row>
    <row r="5751" ht="15">
      <c r="I5751" s="386"/>
    </row>
    <row r="5752" ht="15">
      <c r="I5752" s="386"/>
    </row>
    <row r="5753" ht="15">
      <c r="I5753" s="386"/>
    </row>
    <row r="5754" ht="15">
      <c r="I5754" s="386"/>
    </row>
    <row r="5755" ht="15">
      <c r="I5755" s="386"/>
    </row>
    <row r="5756" ht="15">
      <c r="I5756" s="386"/>
    </row>
    <row r="5757" ht="15">
      <c r="I5757" s="386"/>
    </row>
    <row r="5758" ht="15">
      <c r="I5758" s="386"/>
    </row>
    <row r="5759" ht="15">
      <c r="I5759" s="386"/>
    </row>
    <row r="5760" ht="15">
      <c r="I5760" s="386"/>
    </row>
    <row r="5761" ht="15">
      <c r="I5761" s="386"/>
    </row>
    <row r="5762" ht="15">
      <c r="I5762" s="386"/>
    </row>
    <row r="5763" ht="15">
      <c r="I5763" s="386"/>
    </row>
    <row r="5764" ht="15">
      <c r="I5764" s="386"/>
    </row>
    <row r="5765" ht="15">
      <c r="I5765" s="386"/>
    </row>
    <row r="5766" ht="15">
      <c r="I5766" s="386"/>
    </row>
    <row r="5767" ht="15">
      <c r="I5767" s="386"/>
    </row>
    <row r="5768" ht="15">
      <c r="I5768" s="386"/>
    </row>
    <row r="5769" ht="15">
      <c r="I5769" s="386"/>
    </row>
    <row r="5770" ht="15">
      <c r="I5770" s="386"/>
    </row>
    <row r="5771" ht="15">
      <c r="I5771" s="386"/>
    </row>
    <row r="5772" ht="15">
      <c r="I5772" s="386"/>
    </row>
    <row r="5773" ht="15">
      <c r="I5773" s="386"/>
    </row>
    <row r="5774" ht="15">
      <c r="I5774" s="386"/>
    </row>
    <row r="5775" ht="15">
      <c r="I5775" s="386"/>
    </row>
    <row r="5776" ht="15">
      <c r="I5776" s="386"/>
    </row>
    <row r="5777" ht="15">
      <c r="I5777" s="386"/>
    </row>
    <row r="5778" ht="15">
      <c r="I5778" s="386"/>
    </row>
    <row r="5779" ht="15">
      <c r="I5779" s="386"/>
    </row>
    <row r="5780" ht="15">
      <c r="I5780" s="386"/>
    </row>
    <row r="5781" ht="15">
      <c r="I5781" s="386"/>
    </row>
    <row r="5782" ht="15">
      <c r="I5782" s="386"/>
    </row>
    <row r="5783" ht="15">
      <c r="I5783" s="386"/>
    </row>
    <row r="5784" ht="15">
      <c r="I5784" s="386"/>
    </row>
    <row r="5785" ht="15">
      <c r="I5785" s="386"/>
    </row>
    <row r="5786" ht="15">
      <c r="I5786" s="386"/>
    </row>
    <row r="5787" ht="15">
      <c r="I5787" s="386"/>
    </row>
    <row r="5788" ht="15">
      <c r="I5788" s="386"/>
    </row>
    <row r="5789" ht="15">
      <c r="I5789" s="386"/>
    </row>
    <row r="5790" ht="15">
      <c r="I5790" s="386"/>
    </row>
    <row r="5791" ht="15">
      <c r="I5791" s="386"/>
    </row>
    <row r="5792" ht="15">
      <c r="I5792" s="386"/>
    </row>
    <row r="5793" ht="15">
      <c r="I5793" s="386"/>
    </row>
    <row r="5794" ht="15">
      <c r="I5794" s="386"/>
    </row>
    <row r="5795" ht="15">
      <c r="I5795" s="386"/>
    </row>
    <row r="5796" ht="15">
      <c r="I5796" s="386"/>
    </row>
    <row r="5797" ht="15">
      <c r="I5797" s="386"/>
    </row>
    <row r="5798" ht="15">
      <c r="I5798" s="386"/>
    </row>
    <row r="5799" ht="15">
      <c r="I5799" s="386"/>
    </row>
    <row r="5800" ht="15">
      <c r="I5800" s="386"/>
    </row>
    <row r="5801" ht="15">
      <c r="I5801" s="386"/>
    </row>
    <row r="5802" ht="15">
      <c r="I5802" s="386"/>
    </row>
    <row r="5803" ht="15">
      <c r="I5803" s="386"/>
    </row>
    <row r="5804" ht="15">
      <c r="I5804" s="386"/>
    </row>
    <row r="5805" ht="15">
      <c r="I5805" s="386"/>
    </row>
    <row r="5806" ht="15">
      <c r="I5806" s="386"/>
    </row>
    <row r="5807" ht="15">
      <c r="I5807" s="386"/>
    </row>
    <row r="5808" ht="15">
      <c r="I5808" s="386"/>
    </row>
    <row r="5809" ht="15">
      <c r="I5809" s="386"/>
    </row>
    <row r="5810" ht="15">
      <c r="I5810" s="386"/>
    </row>
    <row r="5811" ht="15">
      <c r="I5811" s="386"/>
    </row>
    <row r="5812" ht="15">
      <c r="I5812" s="386"/>
    </row>
    <row r="5813" ht="15">
      <c r="I5813" s="386"/>
    </row>
    <row r="5814" ht="15">
      <c r="I5814" s="386"/>
    </row>
    <row r="5815" ht="15">
      <c r="I5815" s="386"/>
    </row>
    <row r="5816" ht="15">
      <c r="I5816" s="386"/>
    </row>
    <row r="5817" ht="15">
      <c r="I5817" s="386"/>
    </row>
    <row r="5818" ht="15">
      <c r="I5818" s="386"/>
    </row>
    <row r="5819" ht="15">
      <c r="I5819" s="386"/>
    </row>
    <row r="5820" ht="15">
      <c r="I5820" s="386"/>
    </row>
    <row r="5821" ht="15">
      <c r="I5821" s="386"/>
    </row>
    <row r="5822" ht="15">
      <c r="I5822" s="386"/>
    </row>
    <row r="5823" ht="15">
      <c r="I5823" s="386"/>
    </row>
    <row r="5824" ht="15">
      <c r="I5824" s="386"/>
    </row>
    <row r="5825" ht="15">
      <c r="I5825" s="386"/>
    </row>
    <row r="5826" ht="15">
      <c r="I5826" s="386"/>
    </row>
    <row r="5827" ht="15">
      <c r="I5827" s="386"/>
    </row>
    <row r="5828" ht="15">
      <c r="I5828" s="386"/>
    </row>
    <row r="5829" ht="15">
      <c r="I5829" s="386"/>
    </row>
    <row r="5830" ht="15">
      <c r="I5830" s="386"/>
    </row>
    <row r="5831" ht="15">
      <c r="I5831" s="386"/>
    </row>
    <row r="5832" ht="15">
      <c r="I5832" s="386"/>
    </row>
    <row r="5833" ht="15">
      <c r="I5833" s="386"/>
    </row>
    <row r="5834" ht="15">
      <c r="I5834" s="386"/>
    </row>
    <row r="5835" ht="15">
      <c r="I5835" s="386"/>
    </row>
    <row r="5836" ht="15">
      <c r="I5836" s="386"/>
    </row>
    <row r="5837" ht="15">
      <c r="I5837" s="386"/>
    </row>
    <row r="5838" ht="15">
      <c r="I5838" s="386"/>
    </row>
    <row r="5839" ht="15">
      <c r="I5839" s="386"/>
    </row>
    <row r="5840" ht="15">
      <c r="I5840" s="386"/>
    </row>
    <row r="5841" ht="15">
      <c r="I5841" s="386"/>
    </row>
    <row r="5842" ht="15">
      <c r="I5842" s="386"/>
    </row>
    <row r="5843" ht="15">
      <c r="I5843" s="386"/>
    </row>
    <row r="5844" ht="15">
      <c r="I5844" s="386"/>
    </row>
    <row r="5845" ht="15">
      <c r="I5845" s="386"/>
    </row>
    <row r="5846" ht="15">
      <c r="I5846" s="386"/>
    </row>
    <row r="5847" ht="15">
      <c r="I5847" s="386"/>
    </row>
    <row r="5848" ht="15">
      <c r="I5848" s="386"/>
    </row>
    <row r="5849" ht="15">
      <c r="I5849" s="386"/>
    </row>
    <row r="5850" ht="15">
      <c r="I5850" s="386"/>
    </row>
    <row r="5851" ht="15">
      <c r="I5851" s="386"/>
    </row>
    <row r="5852" ht="15">
      <c r="I5852" s="386"/>
    </row>
    <row r="5853" ht="15">
      <c r="I5853" s="386"/>
    </row>
    <row r="5854" ht="15">
      <c r="I5854" s="386"/>
    </row>
    <row r="5855" ht="15">
      <c r="I5855" s="386"/>
    </row>
    <row r="5856" ht="15">
      <c r="I5856" s="386"/>
    </row>
    <row r="5857" ht="15">
      <c r="I5857" s="386"/>
    </row>
    <row r="5858" ht="15">
      <c r="I5858" s="386"/>
    </row>
    <row r="5859" ht="15">
      <c r="I5859" s="386"/>
    </row>
    <row r="5860" ht="15">
      <c r="I5860" s="386"/>
    </row>
    <row r="5861" ht="15">
      <c r="I5861" s="386"/>
    </row>
    <row r="5862" ht="15">
      <c r="I5862" s="386"/>
    </row>
    <row r="5863" ht="15">
      <c r="I5863" s="386"/>
    </row>
    <row r="5864" ht="15">
      <c r="I5864" s="386"/>
    </row>
    <row r="5865" ht="15">
      <c r="I5865" s="386"/>
    </row>
    <row r="5866" ht="15">
      <c r="I5866" s="386"/>
    </row>
    <row r="5867" ht="15">
      <c r="I5867" s="386"/>
    </row>
    <row r="5868" ht="15">
      <c r="I5868" s="386"/>
    </row>
    <row r="5869" ht="15">
      <c r="I5869" s="386"/>
    </row>
    <row r="5870" ht="15">
      <c r="I5870" s="386"/>
    </row>
    <row r="5871" ht="15">
      <c r="I5871" s="386"/>
    </row>
    <row r="5872" ht="15">
      <c r="I5872" s="386"/>
    </row>
    <row r="5873" ht="15">
      <c r="I5873" s="386"/>
    </row>
    <row r="5874" ht="15">
      <c r="I5874" s="386"/>
    </row>
    <row r="5875" ht="15">
      <c r="I5875" s="386"/>
    </row>
    <row r="5876" ht="15">
      <c r="I5876" s="386"/>
    </row>
    <row r="5877" ht="15">
      <c r="I5877" s="386"/>
    </row>
    <row r="5878" ht="15">
      <c r="I5878" s="386"/>
    </row>
    <row r="5879" ht="15">
      <c r="I5879" s="386"/>
    </row>
    <row r="5880" ht="15">
      <c r="I5880" s="386"/>
    </row>
    <row r="5881" ht="15">
      <c r="I5881" s="386"/>
    </row>
    <row r="5882" ht="15">
      <c r="I5882" s="386"/>
    </row>
    <row r="5883" ht="15">
      <c r="I5883" s="386"/>
    </row>
    <row r="5884" ht="15">
      <c r="I5884" s="386"/>
    </row>
    <row r="5885" ht="15">
      <c r="I5885" s="386"/>
    </row>
    <row r="5886" ht="15">
      <c r="I5886" s="386"/>
    </row>
    <row r="5887" ht="15">
      <c r="I5887" s="386"/>
    </row>
    <row r="5888" ht="15">
      <c r="I5888" s="386"/>
    </row>
    <row r="5889" ht="15">
      <c r="I5889" s="386"/>
    </row>
    <row r="5890" ht="15">
      <c r="I5890" s="386"/>
    </row>
    <row r="5891" ht="15">
      <c r="I5891" s="386"/>
    </row>
    <row r="5892" ht="15">
      <c r="I5892" s="386"/>
    </row>
    <row r="5893" ht="15">
      <c r="I5893" s="386"/>
    </row>
    <row r="5894" ht="15">
      <c r="I5894" s="386"/>
    </row>
    <row r="5895" ht="15">
      <c r="I5895" s="386"/>
    </row>
    <row r="5896" ht="15">
      <c r="I5896" s="386"/>
    </row>
    <row r="5897" ht="15">
      <c r="I5897" s="386"/>
    </row>
    <row r="5898" ht="15">
      <c r="I5898" s="386"/>
    </row>
    <row r="5899" ht="15">
      <c r="I5899" s="386"/>
    </row>
    <row r="5900" ht="15">
      <c r="I5900" s="386"/>
    </row>
    <row r="5901" ht="15">
      <c r="I5901" s="386"/>
    </row>
    <row r="5902" ht="15">
      <c r="I5902" s="386"/>
    </row>
    <row r="5903" ht="15">
      <c r="I5903" s="386"/>
    </row>
    <row r="5904" ht="15">
      <c r="I5904" s="386"/>
    </row>
    <row r="5905" ht="15">
      <c r="I5905" s="386"/>
    </row>
    <row r="5906" ht="15">
      <c r="I5906" s="386"/>
    </row>
    <row r="5907" ht="15">
      <c r="I5907" s="386"/>
    </row>
    <row r="5908" ht="15">
      <c r="I5908" s="386"/>
    </row>
    <row r="5909" ht="15">
      <c r="I5909" s="386"/>
    </row>
    <row r="5910" ht="15">
      <c r="I5910" s="386"/>
    </row>
    <row r="5911" ht="15">
      <c r="I5911" s="386"/>
    </row>
    <row r="5912" ht="15">
      <c r="I5912" s="386"/>
    </row>
    <row r="5913" ht="15">
      <c r="I5913" s="386"/>
    </row>
    <row r="5914" ht="15">
      <c r="I5914" s="386"/>
    </row>
    <row r="5915" ht="15">
      <c r="I5915" s="386"/>
    </row>
    <row r="5916" ht="15">
      <c r="I5916" s="386"/>
    </row>
    <row r="5917" ht="15">
      <c r="I5917" s="386"/>
    </row>
    <row r="5918" ht="15">
      <c r="I5918" s="386"/>
    </row>
    <row r="5919" ht="15">
      <c r="I5919" s="386"/>
    </row>
    <row r="5920" ht="15">
      <c r="I5920" s="386"/>
    </row>
    <row r="5921" ht="15">
      <c r="I5921" s="386"/>
    </row>
    <row r="5922" ht="15">
      <c r="I5922" s="386"/>
    </row>
    <row r="5923" ht="15">
      <c r="I5923" s="386"/>
    </row>
    <row r="5924" ht="15">
      <c r="I5924" s="386"/>
    </row>
    <row r="5925" ht="15">
      <c r="I5925" s="386"/>
    </row>
    <row r="5926" ht="15">
      <c r="I5926" s="386"/>
    </row>
    <row r="5927" ht="15">
      <c r="I5927" s="386"/>
    </row>
    <row r="5928" ht="15">
      <c r="I5928" s="386"/>
    </row>
    <row r="5929" ht="15">
      <c r="I5929" s="386"/>
    </row>
    <row r="5930" ht="15">
      <c r="I5930" s="386"/>
    </row>
    <row r="5931" ht="15">
      <c r="I5931" s="386"/>
    </row>
    <row r="5932" ht="15">
      <c r="I5932" s="386"/>
    </row>
    <row r="5933" ht="15">
      <c r="I5933" s="386"/>
    </row>
    <row r="5934" ht="15">
      <c r="I5934" s="386"/>
    </row>
    <row r="5935" ht="15">
      <c r="I5935" s="386"/>
    </row>
    <row r="5936" ht="15">
      <c r="I5936" s="386"/>
    </row>
    <row r="5937" ht="15">
      <c r="I5937" s="386"/>
    </row>
    <row r="5938" ht="15">
      <c r="I5938" s="386"/>
    </row>
    <row r="5939" ht="15">
      <c r="I5939" s="386"/>
    </row>
    <row r="5940" ht="15">
      <c r="I5940" s="386"/>
    </row>
    <row r="5941" ht="15">
      <c r="I5941" s="386"/>
    </row>
    <row r="5942" ht="15">
      <c r="I5942" s="386"/>
    </row>
    <row r="5943" ht="15">
      <c r="I5943" s="386"/>
    </row>
    <row r="5944" ht="15">
      <c r="I5944" s="386"/>
    </row>
    <row r="5945" ht="15">
      <c r="I5945" s="386"/>
    </row>
    <row r="5946" ht="15">
      <c r="I5946" s="386"/>
    </row>
    <row r="5947" ht="15">
      <c r="I5947" s="386"/>
    </row>
    <row r="5948" ht="15">
      <c r="I5948" s="386"/>
    </row>
    <row r="5949" ht="15">
      <c r="I5949" s="386"/>
    </row>
    <row r="5950" ht="15">
      <c r="I5950" s="386"/>
    </row>
    <row r="5951" ht="15">
      <c r="I5951" s="386"/>
    </row>
    <row r="5952" ht="15">
      <c r="I5952" s="386"/>
    </row>
    <row r="5953" ht="15">
      <c r="I5953" s="386"/>
    </row>
    <row r="5954" ht="15">
      <c r="I5954" s="386"/>
    </row>
    <row r="5955" ht="15">
      <c r="I5955" s="386"/>
    </row>
    <row r="5956" ht="15">
      <c r="I5956" s="386"/>
    </row>
    <row r="5957" ht="15">
      <c r="I5957" s="386"/>
    </row>
    <row r="5958" ht="15">
      <c r="I5958" s="386"/>
    </row>
    <row r="5959" ht="15">
      <c r="I5959" s="386"/>
    </row>
    <row r="5960" ht="15">
      <c r="I5960" s="386"/>
    </row>
    <row r="5961" ht="15">
      <c r="I5961" s="386"/>
    </row>
    <row r="5962" ht="15">
      <c r="I5962" s="386"/>
    </row>
    <row r="5963" ht="15">
      <c r="I5963" s="386"/>
    </row>
    <row r="5964" ht="15">
      <c r="I5964" s="386"/>
    </row>
    <row r="5965" ht="15">
      <c r="I5965" s="386"/>
    </row>
    <row r="5966" ht="15">
      <c r="I5966" s="386"/>
    </row>
    <row r="5967" ht="15">
      <c r="I5967" s="386"/>
    </row>
    <row r="5968" ht="15">
      <c r="I5968" s="386"/>
    </row>
    <row r="5969" ht="15">
      <c r="I5969" s="386"/>
    </row>
    <row r="5970" ht="15">
      <c r="I5970" s="386"/>
    </row>
    <row r="5971" ht="15">
      <c r="I5971" s="386"/>
    </row>
    <row r="5972" ht="15">
      <c r="I5972" s="386"/>
    </row>
    <row r="5973" ht="15">
      <c r="I5973" s="386"/>
    </row>
    <row r="5974" ht="15">
      <c r="I5974" s="386"/>
    </row>
    <row r="5975" ht="15">
      <c r="I5975" s="386"/>
    </row>
    <row r="5976" ht="15">
      <c r="I5976" s="386"/>
    </row>
    <row r="5977" ht="15">
      <c r="I5977" s="386"/>
    </row>
    <row r="5978" ht="15">
      <c r="I5978" s="386"/>
    </row>
    <row r="5979" ht="15">
      <c r="I5979" s="386"/>
    </row>
    <row r="5980" ht="15">
      <c r="I5980" s="386"/>
    </row>
    <row r="5981" ht="15">
      <c r="I5981" s="386"/>
    </row>
    <row r="5982" ht="15">
      <c r="I5982" s="386"/>
    </row>
    <row r="5983" ht="15">
      <c r="I5983" s="386"/>
    </row>
    <row r="5984" ht="15">
      <c r="I5984" s="386"/>
    </row>
    <row r="5985" ht="15">
      <c r="I5985" s="386"/>
    </row>
    <row r="5986" ht="15">
      <c r="I5986" s="386"/>
    </row>
    <row r="5987" ht="15">
      <c r="I5987" s="386"/>
    </row>
    <row r="5988" ht="15">
      <c r="I5988" s="386"/>
    </row>
    <row r="5989" ht="15">
      <c r="I5989" s="386"/>
    </row>
    <row r="5990" ht="15">
      <c r="I5990" s="386"/>
    </row>
    <row r="5991" ht="15">
      <c r="I5991" s="386"/>
    </row>
    <row r="5992" ht="15">
      <c r="I5992" s="386"/>
    </row>
    <row r="5993" ht="15">
      <c r="I5993" s="386"/>
    </row>
    <row r="5994" ht="15">
      <c r="I5994" s="386"/>
    </row>
    <row r="5995" ht="15">
      <c r="I5995" s="386"/>
    </row>
    <row r="5996" ht="15">
      <c r="I5996" s="386"/>
    </row>
    <row r="5997" ht="15">
      <c r="I5997" s="386"/>
    </row>
    <row r="5998" ht="15">
      <c r="I5998" s="386"/>
    </row>
    <row r="5999" ht="15">
      <c r="I5999" s="386"/>
    </row>
    <row r="6000" ht="15">
      <c r="I6000" s="386"/>
    </row>
    <row r="6001" ht="15">
      <c r="I6001" s="386"/>
    </row>
    <row r="6002" ht="15">
      <c r="I6002" s="386"/>
    </row>
    <row r="6003" ht="15">
      <c r="I6003" s="386"/>
    </row>
    <row r="6004" ht="15">
      <c r="I6004" s="386"/>
    </row>
    <row r="6005" ht="15">
      <c r="I6005" s="386"/>
    </row>
    <row r="6006" ht="15">
      <c r="I6006" s="386"/>
    </row>
    <row r="6007" ht="15">
      <c r="I6007" s="386"/>
    </row>
    <row r="6008" ht="15">
      <c r="I6008" s="386"/>
    </row>
    <row r="6009" ht="15">
      <c r="I6009" s="386"/>
    </row>
    <row r="6010" ht="15">
      <c r="I6010" s="386"/>
    </row>
    <row r="6011" ht="15">
      <c r="I6011" s="386"/>
    </row>
    <row r="6012" ht="15">
      <c r="I6012" s="386"/>
    </row>
    <row r="6013" ht="15">
      <c r="I6013" s="386"/>
    </row>
    <row r="6014" ht="15">
      <c r="I6014" s="386"/>
    </row>
    <row r="6015" ht="15">
      <c r="I6015" s="386"/>
    </row>
    <row r="6016" ht="15">
      <c r="I6016" s="386"/>
    </row>
    <row r="6017" ht="15">
      <c r="I6017" s="386"/>
    </row>
    <row r="6018" ht="15">
      <c r="I6018" s="386"/>
    </row>
    <row r="6019" ht="15">
      <c r="I6019" s="386"/>
    </row>
    <row r="6020" ht="15">
      <c r="I6020" s="386"/>
    </row>
    <row r="6021" ht="15">
      <c r="I6021" s="386"/>
    </row>
    <row r="6022" ht="15">
      <c r="I6022" s="386"/>
    </row>
    <row r="6023" ht="15">
      <c r="I6023" s="386"/>
    </row>
    <row r="6024" ht="15">
      <c r="I6024" s="386"/>
    </row>
    <row r="6025" ht="15">
      <c r="I6025" s="386"/>
    </row>
    <row r="6026" ht="15">
      <c r="I6026" s="386"/>
    </row>
    <row r="6027" ht="15">
      <c r="I6027" s="386"/>
    </row>
    <row r="6028" ht="15">
      <c r="I6028" s="386"/>
    </row>
    <row r="6029" ht="15">
      <c r="I6029" s="386"/>
    </row>
    <row r="6030" ht="15">
      <c r="I6030" s="386"/>
    </row>
    <row r="6031" ht="15">
      <c r="I6031" s="386"/>
    </row>
    <row r="6032" ht="15">
      <c r="I6032" s="386"/>
    </row>
    <row r="6033" ht="15">
      <c r="I6033" s="386"/>
    </row>
    <row r="6034" ht="15">
      <c r="I6034" s="386"/>
    </row>
    <row r="6035" ht="15">
      <c r="I6035" s="386"/>
    </row>
    <row r="6036" ht="15">
      <c r="I6036" s="386"/>
    </row>
    <row r="6037" ht="15">
      <c r="I6037" s="386"/>
    </row>
    <row r="6038" ht="15">
      <c r="I6038" s="386"/>
    </row>
    <row r="6039" ht="15">
      <c r="I6039" s="386"/>
    </row>
    <row r="6040" ht="15">
      <c r="I6040" s="386"/>
    </row>
    <row r="6041" ht="15">
      <c r="I6041" s="386"/>
    </row>
    <row r="6042" ht="15">
      <c r="I6042" s="386"/>
    </row>
    <row r="6043" ht="15">
      <c r="I6043" s="386"/>
    </row>
    <row r="6044" ht="15">
      <c r="I6044" s="386"/>
    </row>
    <row r="6045" ht="15">
      <c r="I6045" s="386"/>
    </row>
    <row r="6046" ht="15">
      <c r="I6046" s="386"/>
    </row>
    <row r="6047" ht="15">
      <c r="I6047" s="386"/>
    </row>
    <row r="6048" ht="15">
      <c r="I6048" s="386"/>
    </row>
    <row r="6049" ht="15">
      <c r="I6049" s="386"/>
    </row>
    <row r="6050" ht="15">
      <c r="I6050" s="386"/>
    </row>
    <row r="6051" ht="15">
      <c r="I6051" s="386"/>
    </row>
    <row r="6052" ht="15">
      <c r="I6052" s="386"/>
    </row>
    <row r="6053" ht="15">
      <c r="I6053" s="386"/>
    </row>
    <row r="6054" ht="15">
      <c r="I6054" s="386"/>
    </row>
    <row r="6055" ht="15">
      <c r="I6055" s="386"/>
    </row>
    <row r="6056" ht="15">
      <c r="I6056" s="386"/>
    </row>
    <row r="6057" ht="15">
      <c r="I6057" s="386"/>
    </row>
    <row r="6058" ht="15">
      <c r="I6058" s="386"/>
    </row>
    <row r="6059" ht="15">
      <c r="I6059" s="386"/>
    </row>
    <row r="6060" ht="15">
      <c r="I6060" s="386"/>
    </row>
    <row r="6061" ht="15">
      <c r="I6061" s="386"/>
    </row>
    <row r="6062" ht="15">
      <c r="I6062" s="386"/>
    </row>
    <row r="6063" ht="15">
      <c r="I6063" s="386"/>
    </row>
    <row r="6064" ht="15">
      <c r="I6064" s="386"/>
    </row>
    <row r="6065" ht="15">
      <c r="I6065" s="386"/>
    </row>
    <row r="6066" ht="15">
      <c r="I6066" s="386"/>
    </row>
    <row r="6067" ht="15">
      <c r="I6067" s="386"/>
    </row>
    <row r="6068" ht="15">
      <c r="I6068" s="386"/>
    </row>
    <row r="6069" ht="15">
      <c r="I6069" s="386"/>
    </row>
    <row r="6070" ht="15">
      <c r="I6070" s="386"/>
    </row>
    <row r="6071" ht="15">
      <c r="I6071" s="386"/>
    </row>
    <row r="6072" ht="15">
      <c r="I6072" s="386"/>
    </row>
    <row r="6073" ht="15">
      <c r="I6073" s="386"/>
    </row>
    <row r="6074" ht="15">
      <c r="I6074" s="386"/>
    </row>
    <row r="6075" ht="15">
      <c r="I6075" s="386"/>
    </row>
    <row r="6076" ht="15">
      <c r="I6076" s="386"/>
    </row>
    <row r="6077" ht="15">
      <c r="I6077" s="386"/>
    </row>
    <row r="6078" ht="15">
      <c r="I6078" s="386"/>
    </row>
    <row r="6079" ht="15">
      <c r="I6079" s="386"/>
    </row>
    <row r="6080" ht="15">
      <c r="I6080" s="386"/>
    </row>
    <row r="6081" ht="15">
      <c r="I6081" s="386"/>
    </row>
    <row r="6082" ht="15">
      <c r="I6082" s="386"/>
    </row>
    <row r="6083" ht="15">
      <c r="I6083" s="386"/>
    </row>
    <row r="6084" ht="15">
      <c r="I6084" s="386"/>
    </row>
    <row r="6085" ht="15">
      <c r="I6085" s="386"/>
    </row>
    <row r="6086" ht="15">
      <c r="I6086" s="386"/>
    </row>
    <row r="6087" ht="15">
      <c r="I6087" s="386"/>
    </row>
    <row r="6088" ht="15">
      <c r="I6088" s="386"/>
    </row>
    <row r="6089" ht="15">
      <c r="I6089" s="386"/>
    </row>
    <row r="6090" ht="15">
      <c r="I6090" s="386"/>
    </row>
    <row r="6091" ht="15">
      <c r="I6091" s="386"/>
    </row>
    <row r="6092" ht="15">
      <c r="I6092" s="386"/>
    </row>
    <row r="6093" ht="15">
      <c r="I6093" s="386"/>
    </row>
    <row r="6094" ht="15">
      <c r="I6094" s="386"/>
    </row>
    <row r="6095" ht="15">
      <c r="I6095" s="386"/>
    </row>
    <row r="6096" ht="15">
      <c r="I6096" s="386"/>
    </row>
    <row r="6097" ht="15">
      <c r="I6097" s="386"/>
    </row>
    <row r="6098" ht="15">
      <c r="I6098" s="386"/>
    </row>
    <row r="6099" ht="15">
      <c r="I6099" s="386"/>
    </row>
    <row r="6100" ht="15">
      <c r="I6100" s="386"/>
    </row>
    <row r="6101" ht="15">
      <c r="I6101" s="386"/>
    </row>
    <row r="6102" ht="15">
      <c r="I6102" s="386"/>
    </row>
    <row r="6103" ht="15">
      <c r="I6103" s="386"/>
    </row>
    <row r="6104" ht="15">
      <c r="I6104" s="386"/>
    </row>
    <row r="6105" ht="15">
      <c r="I6105" s="386"/>
    </row>
    <row r="6106" ht="15">
      <c r="I6106" s="386"/>
    </row>
    <row r="6107" ht="15">
      <c r="I6107" s="386"/>
    </row>
    <row r="6108" ht="15">
      <c r="I6108" s="386"/>
    </row>
    <row r="6109" ht="15">
      <c r="I6109" s="386"/>
    </row>
    <row r="6110" ht="15">
      <c r="I6110" s="386"/>
    </row>
    <row r="6111" ht="15">
      <c r="I6111" s="386"/>
    </row>
    <row r="6112" ht="15">
      <c r="I6112" s="386"/>
    </row>
    <row r="6113" ht="15">
      <c r="I6113" s="386"/>
    </row>
    <row r="6114" ht="15">
      <c r="I6114" s="386"/>
    </row>
    <row r="6115" ht="15">
      <c r="I6115" s="386"/>
    </row>
    <row r="6116" ht="15">
      <c r="I6116" s="386"/>
    </row>
    <row r="6117" ht="15">
      <c r="I6117" s="386"/>
    </row>
    <row r="6118" ht="15">
      <c r="I6118" s="386"/>
    </row>
    <row r="6119" ht="15">
      <c r="I6119" s="386"/>
    </row>
    <row r="6120" ht="15">
      <c r="I6120" s="386"/>
    </row>
    <row r="6121" ht="15">
      <c r="I6121" s="386"/>
    </row>
    <row r="6122" ht="15">
      <c r="I6122" s="386"/>
    </row>
    <row r="6123" ht="15">
      <c r="I6123" s="386"/>
    </row>
    <row r="6124" ht="15">
      <c r="I6124" s="386"/>
    </row>
    <row r="6125" ht="15">
      <c r="I6125" s="386"/>
    </row>
    <row r="6126" ht="15">
      <c r="I6126" s="386"/>
    </row>
    <row r="6127" ht="15">
      <c r="I6127" s="386"/>
    </row>
    <row r="6128" ht="15">
      <c r="I6128" s="386"/>
    </row>
    <row r="6129" ht="15">
      <c r="I6129" s="386"/>
    </row>
    <row r="6130" ht="15">
      <c r="I6130" s="386"/>
    </row>
    <row r="6131" ht="15">
      <c r="I6131" s="386"/>
    </row>
    <row r="6132" ht="15">
      <c r="I6132" s="386"/>
    </row>
    <row r="6133" ht="15">
      <c r="I6133" s="386"/>
    </row>
    <row r="6134" ht="15">
      <c r="I6134" s="386"/>
    </row>
    <row r="6135" ht="15">
      <c r="I6135" s="386"/>
    </row>
    <row r="6136" ht="15">
      <c r="I6136" s="386"/>
    </row>
    <row r="6137" ht="15">
      <c r="I6137" s="386"/>
    </row>
    <row r="6138" ht="15">
      <c r="I6138" s="386"/>
    </row>
    <row r="6139" ht="15">
      <c r="I6139" s="386"/>
    </row>
    <row r="6140" ht="15">
      <c r="I6140" s="386"/>
    </row>
    <row r="6141" ht="15">
      <c r="I6141" s="386"/>
    </row>
    <row r="6142" ht="15">
      <c r="I6142" s="386"/>
    </row>
    <row r="6143" ht="15">
      <c r="I6143" s="386"/>
    </row>
    <row r="6144" ht="15">
      <c r="I6144" s="386"/>
    </row>
    <row r="6145" ht="15">
      <c r="I6145" s="386"/>
    </row>
    <row r="6146" ht="15">
      <c r="I6146" s="386"/>
    </row>
    <row r="6147" ht="15">
      <c r="I6147" s="386"/>
    </row>
    <row r="6148" ht="15">
      <c r="I6148" s="386"/>
    </row>
    <row r="6149" ht="15">
      <c r="I6149" s="386"/>
    </row>
    <row r="6150" ht="15">
      <c r="I6150" s="386"/>
    </row>
    <row r="6151" ht="15">
      <c r="I6151" s="386"/>
    </row>
    <row r="6152" ht="15">
      <c r="I6152" s="386"/>
    </row>
    <row r="6153" ht="15">
      <c r="I6153" s="386"/>
    </row>
    <row r="6154" ht="15">
      <c r="I6154" s="386"/>
    </row>
    <row r="6155" ht="15">
      <c r="I6155" s="386"/>
    </row>
    <row r="6156" ht="15">
      <c r="I6156" s="386"/>
    </row>
    <row r="6157" ht="15">
      <c r="I6157" s="386"/>
    </row>
    <row r="6158" ht="15">
      <c r="I6158" s="386"/>
    </row>
    <row r="6159" ht="15">
      <c r="I6159" s="386"/>
    </row>
    <row r="6160" ht="15">
      <c r="I6160" s="386"/>
    </row>
    <row r="6161" ht="15">
      <c r="I6161" s="386"/>
    </row>
    <row r="6162" ht="15">
      <c r="I6162" s="386"/>
    </row>
    <row r="6163" ht="15">
      <c r="I6163" s="386"/>
    </row>
    <row r="6164" ht="15">
      <c r="I6164" s="386"/>
    </row>
    <row r="6165" ht="15">
      <c r="I6165" s="386"/>
    </row>
    <row r="6166" ht="15">
      <c r="I6166" s="386"/>
    </row>
    <row r="6167" ht="15">
      <c r="I6167" s="386"/>
    </row>
    <row r="6168" ht="15">
      <c r="I6168" s="386"/>
    </row>
    <row r="6169" ht="15">
      <c r="I6169" s="386"/>
    </row>
    <row r="6170" ht="15">
      <c r="I6170" s="386"/>
    </row>
    <row r="6171" ht="15">
      <c r="I6171" s="386"/>
    </row>
    <row r="6172" ht="15">
      <c r="I6172" s="386"/>
    </row>
    <row r="6173" ht="15">
      <c r="I6173" s="386"/>
    </row>
    <row r="6174" ht="15">
      <c r="I6174" s="386"/>
    </row>
    <row r="6175" ht="15">
      <c r="I6175" s="386"/>
    </row>
    <row r="6176" ht="15">
      <c r="I6176" s="386"/>
    </row>
    <row r="6177" ht="15">
      <c r="I6177" s="386"/>
    </row>
    <row r="6178" ht="15">
      <c r="I6178" s="386"/>
    </row>
    <row r="6179" ht="15">
      <c r="I6179" s="386"/>
    </row>
    <row r="6180" ht="15">
      <c r="I6180" s="386"/>
    </row>
    <row r="6181" ht="15">
      <c r="I6181" s="386"/>
    </row>
    <row r="6182" ht="15">
      <c r="I6182" s="386"/>
    </row>
    <row r="6183" ht="15">
      <c r="I6183" s="386"/>
    </row>
    <row r="6184" ht="15">
      <c r="I6184" s="386"/>
    </row>
    <row r="6185" ht="15">
      <c r="I6185" s="386"/>
    </row>
    <row r="6186" ht="15">
      <c r="I6186" s="386"/>
    </row>
    <row r="6187" ht="15">
      <c r="I6187" s="386"/>
    </row>
    <row r="6188" ht="15">
      <c r="I6188" s="386"/>
    </row>
    <row r="6189" ht="15">
      <c r="I6189" s="386"/>
    </row>
    <row r="6190" ht="15">
      <c r="I6190" s="386"/>
    </row>
    <row r="6191" ht="15">
      <c r="I6191" s="386"/>
    </row>
    <row r="6192" ht="15">
      <c r="I6192" s="386"/>
    </row>
    <row r="6193" ht="15">
      <c r="I6193" s="386"/>
    </row>
    <row r="6194" ht="15">
      <c r="I6194" s="386"/>
    </row>
    <row r="6195" ht="15">
      <c r="I6195" s="386"/>
    </row>
    <row r="6196" ht="15">
      <c r="I6196" s="386"/>
    </row>
    <row r="6197" ht="15">
      <c r="I6197" s="386"/>
    </row>
    <row r="6198" ht="15">
      <c r="I6198" s="386"/>
    </row>
    <row r="6199" ht="15">
      <c r="I6199" s="386"/>
    </row>
    <row r="6200" ht="15">
      <c r="I6200" s="386"/>
    </row>
    <row r="6201" ht="15">
      <c r="I6201" s="386"/>
    </row>
    <row r="6202" ht="15">
      <c r="I6202" s="386"/>
    </row>
    <row r="6203" ht="15">
      <c r="I6203" s="386"/>
    </row>
    <row r="6204" ht="15">
      <c r="I6204" s="386"/>
    </row>
    <row r="6205" ht="15">
      <c r="I6205" s="386"/>
    </row>
    <row r="6206" ht="15">
      <c r="I6206" s="386"/>
    </row>
    <row r="6207" ht="15">
      <c r="I6207" s="386"/>
    </row>
    <row r="6208" ht="15">
      <c r="I6208" s="386"/>
    </row>
    <row r="6209" ht="15">
      <c r="I6209" s="386"/>
    </row>
    <row r="6210" ht="15">
      <c r="I6210" s="386"/>
    </row>
    <row r="6211" ht="15">
      <c r="I6211" s="386"/>
    </row>
    <row r="6212" ht="15">
      <c r="I6212" s="386"/>
    </row>
    <row r="6213" ht="15">
      <c r="I6213" s="386"/>
    </row>
    <row r="6214" ht="15">
      <c r="I6214" s="386"/>
    </row>
    <row r="6215" ht="15">
      <c r="I6215" s="386"/>
    </row>
    <row r="6216" ht="15">
      <c r="I6216" s="386"/>
    </row>
    <row r="6217" ht="15">
      <c r="I6217" s="386"/>
    </row>
    <row r="6218" ht="15">
      <c r="I6218" s="386"/>
    </row>
    <row r="6219" ht="15">
      <c r="I6219" s="386"/>
    </row>
    <row r="6220" ht="15">
      <c r="I6220" s="386"/>
    </row>
    <row r="6221" ht="15">
      <c r="I6221" s="386"/>
    </row>
    <row r="6222" ht="15">
      <c r="I6222" s="386"/>
    </row>
    <row r="6223" ht="15">
      <c r="I6223" s="386"/>
    </row>
    <row r="6224" ht="15">
      <c r="I6224" s="386"/>
    </row>
    <row r="6225" ht="15">
      <c r="I6225" s="386"/>
    </row>
    <row r="6226" ht="15">
      <c r="I6226" s="386"/>
    </row>
    <row r="6227" ht="15">
      <c r="I6227" s="386"/>
    </row>
    <row r="6228" ht="15">
      <c r="I6228" s="386"/>
    </row>
    <row r="6229" ht="15">
      <c r="I6229" s="386"/>
    </row>
    <row r="6230" ht="15">
      <c r="I6230" s="386"/>
    </row>
    <row r="6231" ht="15">
      <c r="I6231" s="386"/>
    </row>
    <row r="6232" ht="15">
      <c r="I6232" s="386"/>
    </row>
    <row r="6233" ht="15">
      <c r="I6233" s="386"/>
    </row>
    <row r="6234" ht="15">
      <c r="I6234" s="386"/>
    </row>
    <row r="6235" ht="15">
      <c r="I6235" s="386"/>
    </row>
    <row r="6236" ht="15">
      <c r="I6236" s="386"/>
    </row>
    <row r="6237" ht="15">
      <c r="I6237" s="386"/>
    </row>
    <row r="6238" ht="15">
      <c r="I6238" s="386"/>
    </row>
    <row r="6239" ht="15">
      <c r="I6239" s="386"/>
    </row>
    <row r="6240" ht="15">
      <c r="I6240" s="386"/>
    </row>
    <row r="6241" ht="15">
      <c r="I6241" s="386"/>
    </row>
    <row r="6242" ht="15">
      <c r="I6242" s="386"/>
    </row>
    <row r="6243" ht="15">
      <c r="I6243" s="386"/>
    </row>
    <row r="6244" ht="15">
      <c r="I6244" s="386"/>
    </row>
    <row r="6245" ht="15">
      <c r="I6245" s="386"/>
    </row>
    <row r="6246" ht="15">
      <c r="I6246" s="386"/>
    </row>
    <row r="6247" ht="15">
      <c r="I6247" s="386"/>
    </row>
    <row r="6248" ht="15">
      <c r="I6248" s="386"/>
    </row>
    <row r="6249" ht="15">
      <c r="I6249" s="386"/>
    </row>
    <row r="6250" ht="15">
      <c r="I6250" s="386"/>
    </row>
    <row r="6251" ht="15">
      <c r="I6251" s="386"/>
    </row>
    <row r="6252" ht="15">
      <c r="I6252" s="386"/>
    </row>
    <row r="6253" ht="15">
      <c r="I6253" s="386"/>
    </row>
    <row r="6254" ht="15">
      <c r="I6254" s="386"/>
    </row>
    <row r="6255" ht="15">
      <c r="I6255" s="386"/>
    </row>
    <row r="6256" ht="15">
      <c r="I6256" s="386"/>
    </row>
    <row r="6257" ht="15">
      <c r="I6257" s="386"/>
    </row>
    <row r="6258" ht="15">
      <c r="I6258" s="386"/>
    </row>
    <row r="6259" ht="15">
      <c r="I6259" s="386"/>
    </row>
    <row r="6260" ht="15">
      <c r="I6260" s="386"/>
    </row>
    <row r="6261" ht="15">
      <c r="I6261" s="386"/>
    </row>
    <row r="6262" ht="15">
      <c r="I6262" s="386"/>
    </row>
    <row r="6263" ht="15">
      <c r="I6263" s="386"/>
    </row>
    <row r="6264" ht="15">
      <c r="I6264" s="386"/>
    </row>
    <row r="6265" ht="15">
      <c r="I6265" s="386"/>
    </row>
    <row r="6266" ht="15">
      <c r="I6266" s="386"/>
    </row>
    <row r="6267" ht="15">
      <c r="I6267" s="386"/>
    </row>
    <row r="6268" ht="15">
      <c r="I6268" s="386"/>
    </row>
    <row r="6269" ht="15">
      <c r="I6269" s="386"/>
    </row>
    <row r="6270" ht="15">
      <c r="I6270" s="386"/>
    </row>
    <row r="6271" ht="15">
      <c r="I6271" s="386"/>
    </row>
    <row r="6272" ht="15">
      <c r="I6272" s="386"/>
    </row>
    <row r="6273" ht="15">
      <c r="I6273" s="386"/>
    </row>
    <row r="6274" ht="15">
      <c r="I6274" s="386"/>
    </row>
    <row r="6275" ht="15">
      <c r="I6275" s="386"/>
    </row>
    <row r="6276" ht="15">
      <c r="I6276" s="386"/>
    </row>
    <row r="6277" ht="15">
      <c r="I6277" s="386"/>
    </row>
    <row r="6278" ht="15">
      <c r="I6278" s="386"/>
    </row>
    <row r="6279" ht="15">
      <c r="I6279" s="386"/>
    </row>
    <row r="6280" ht="15">
      <c r="I6280" s="386"/>
    </row>
    <row r="6281" ht="15">
      <c r="I6281" s="386"/>
    </row>
    <row r="6282" ht="15">
      <c r="I6282" s="386"/>
    </row>
    <row r="6283" ht="15">
      <c r="I6283" s="386"/>
    </row>
    <row r="6284" ht="15">
      <c r="I6284" s="386"/>
    </row>
    <row r="6285" ht="15">
      <c r="I6285" s="386"/>
    </row>
    <row r="6286" ht="15">
      <c r="I6286" s="386"/>
    </row>
    <row r="6287" ht="15">
      <c r="I6287" s="386"/>
    </row>
    <row r="6288" ht="15">
      <c r="I6288" s="386"/>
    </row>
    <row r="6289" ht="15">
      <c r="I6289" s="386"/>
    </row>
    <row r="6290" ht="15">
      <c r="I6290" s="386"/>
    </row>
    <row r="6291" ht="15">
      <c r="I6291" s="386"/>
    </row>
    <row r="6292" ht="15">
      <c r="I6292" s="386"/>
    </row>
    <row r="6293" ht="15">
      <c r="I6293" s="386"/>
    </row>
    <row r="6294" ht="15">
      <c r="I6294" s="386"/>
    </row>
    <row r="6295" ht="15">
      <c r="I6295" s="386"/>
    </row>
    <row r="6296" ht="15">
      <c r="I6296" s="386"/>
    </row>
    <row r="6297" ht="15">
      <c r="I6297" s="386"/>
    </row>
    <row r="6298" ht="15">
      <c r="I6298" s="386"/>
    </row>
    <row r="6299" ht="15">
      <c r="I6299" s="386"/>
    </row>
    <row r="6300" ht="15">
      <c r="I6300" s="386"/>
    </row>
    <row r="6301" ht="15">
      <c r="I6301" s="386"/>
    </row>
    <row r="6302" ht="15">
      <c r="I6302" s="386"/>
    </row>
    <row r="6303" ht="15">
      <c r="I6303" s="386"/>
    </row>
    <row r="6304" ht="15">
      <c r="I6304" s="386"/>
    </row>
    <row r="6305" ht="15">
      <c r="I6305" s="386"/>
    </row>
    <row r="6306" ht="15">
      <c r="I6306" s="386"/>
    </row>
    <row r="6307" ht="15">
      <c r="I6307" s="386"/>
    </row>
    <row r="6308" ht="15">
      <c r="I6308" s="386"/>
    </row>
    <row r="6309" ht="15">
      <c r="I6309" s="386"/>
    </row>
    <row r="6310" ht="15">
      <c r="I6310" s="386"/>
    </row>
    <row r="6311" ht="15">
      <c r="I6311" s="386"/>
    </row>
    <row r="6312" ht="15">
      <c r="I6312" s="386"/>
    </row>
    <row r="6313" ht="15">
      <c r="I6313" s="386"/>
    </row>
    <row r="6314" ht="15">
      <c r="I6314" s="386"/>
    </row>
    <row r="6315" ht="15">
      <c r="I6315" s="386"/>
    </row>
    <row r="6316" ht="15">
      <c r="I6316" s="386"/>
    </row>
    <row r="6317" ht="15">
      <c r="I6317" s="386"/>
    </row>
    <row r="6318" ht="15">
      <c r="I6318" s="386"/>
    </row>
    <row r="6319" ht="15">
      <c r="I6319" s="386"/>
    </row>
    <row r="6320" ht="15">
      <c r="I6320" s="386"/>
    </row>
    <row r="6321" ht="15">
      <c r="I6321" s="386"/>
    </row>
    <row r="6322" ht="15">
      <c r="I6322" s="386"/>
    </row>
    <row r="6323" ht="15">
      <c r="I6323" s="386"/>
    </row>
    <row r="6324" ht="15">
      <c r="I6324" s="386"/>
    </row>
    <row r="6325" ht="15">
      <c r="I6325" s="386"/>
    </row>
    <row r="6326" ht="15">
      <c r="I6326" s="386"/>
    </row>
    <row r="6327" ht="15">
      <c r="I6327" s="386"/>
    </row>
    <row r="6328" ht="15">
      <c r="I6328" s="386"/>
    </row>
    <row r="6329" ht="15">
      <c r="I6329" s="386"/>
    </row>
    <row r="6330" ht="15">
      <c r="I6330" s="386"/>
    </row>
    <row r="6331" ht="15">
      <c r="I6331" s="386"/>
    </row>
    <row r="6332" ht="15">
      <c r="I6332" s="386"/>
    </row>
    <row r="6333" ht="15">
      <c r="I6333" s="386"/>
    </row>
    <row r="6334" ht="15">
      <c r="I6334" s="386"/>
    </row>
    <row r="6335" ht="15">
      <c r="I6335" s="386"/>
    </row>
    <row r="6336" ht="15">
      <c r="I6336" s="386"/>
    </row>
    <row r="6337" ht="15">
      <c r="I6337" s="386"/>
    </row>
    <row r="6338" ht="15">
      <c r="I6338" s="386"/>
    </row>
    <row r="6339" ht="15">
      <c r="I6339" s="386"/>
    </row>
    <row r="6340" ht="15">
      <c r="I6340" s="386"/>
    </row>
    <row r="6341" ht="15">
      <c r="I6341" s="386"/>
    </row>
    <row r="6342" ht="15">
      <c r="I6342" s="386"/>
    </row>
    <row r="6343" ht="15">
      <c r="I6343" s="386"/>
    </row>
    <row r="6344" ht="15">
      <c r="I6344" s="386"/>
    </row>
    <row r="6345" ht="15">
      <c r="I6345" s="386"/>
    </row>
    <row r="6346" ht="15">
      <c r="I6346" s="386"/>
    </row>
    <row r="6347" ht="15">
      <c r="I6347" s="386"/>
    </row>
    <row r="6348" ht="15">
      <c r="I6348" s="386"/>
    </row>
    <row r="6349" ht="15">
      <c r="I6349" s="386"/>
    </row>
    <row r="6350" ht="15">
      <c r="I6350" s="386"/>
    </row>
    <row r="6351" ht="15">
      <c r="I6351" s="386"/>
    </row>
    <row r="6352" ht="15">
      <c r="I6352" s="386"/>
    </row>
    <row r="6353" ht="15">
      <c r="I6353" s="386"/>
    </row>
    <row r="6354" ht="15">
      <c r="I6354" s="386"/>
    </row>
    <row r="6355" ht="15">
      <c r="I6355" s="386"/>
    </row>
    <row r="6356" ht="15">
      <c r="I6356" s="386"/>
    </row>
    <row r="6357" ht="15">
      <c r="I6357" s="386"/>
    </row>
    <row r="6358" ht="15">
      <c r="I6358" s="386"/>
    </row>
    <row r="6359" ht="15">
      <c r="I6359" s="386"/>
    </row>
    <row r="6360" ht="15">
      <c r="I6360" s="386"/>
    </row>
    <row r="6361" ht="15">
      <c r="I6361" s="386"/>
    </row>
    <row r="6362" ht="15">
      <c r="I6362" s="386"/>
    </row>
    <row r="6363" ht="15">
      <c r="I6363" s="386"/>
    </row>
    <row r="6364" ht="15">
      <c r="I6364" s="386"/>
    </row>
    <row r="6365" ht="15">
      <c r="I6365" s="386"/>
    </row>
    <row r="6366" ht="15">
      <c r="I6366" s="386"/>
    </row>
    <row r="6367" ht="15">
      <c r="I6367" s="386"/>
    </row>
    <row r="6368" ht="15">
      <c r="I6368" s="386"/>
    </row>
    <row r="6369" ht="15">
      <c r="I6369" s="386"/>
    </row>
    <row r="6370" ht="15">
      <c r="I6370" s="386"/>
    </row>
    <row r="6371" ht="15">
      <c r="I6371" s="386"/>
    </row>
    <row r="6372" ht="15">
      <c r="I6372" s="386"/>
    </row>
    <row r="6373" ht="15">
      <c r="I6373" s="386"/>
    </row>
    <row r="6374" ht="15">
      <c r="I6374" s="386"/>
    </row>
    <row r="6375" ht="15">
      <c r="I6375" s="386"/>
    </row>
    <row r="6376" ht="15">
      <c r="I6376" s="386"/>
    </row>
    <row r="6377" ht="15">
      <c r="I6377" s="386"/>
    </row>
    <row r="6378" ht="15">
      <c r="I6378" s="386"/>
    </row>
    <row r="6379" ht="15">
      <c r="I6379" s="386"/>
    </row>
    <row r="6380" ht="15">
      <c r="I6380" s="386"/>
    </row>
    <row r="6381" ht="15">
      <c r="I6381" s="386"/>
    </row>
    <row r="6382" ht="15">
      <c r="I6382" s="386"/>
    </row>
    <row r="6383" ht="15">
      <c r="I6383" s="386"/>
    </row>
    <row r="6384" ht="15">
      <c r="I6384" s="386"/>
    </row>
    <row r="6385" ht="15">
      <c r="I6385" s="386"/>
    </row>
    <row r="6386" ht="15">
      <c r="I6386" s="386"/>
    </row>
    <row r="6387" ht="15">
      <c r="I6387" s="386"/>
    </row>
    <row r="6388" ht="15">
      <c r="I6388" s="386"/>
    </row>
    <row r="6389" ht="15">
      <c r="I6389" s="386"/>
    </row>
    <row r="6390" ht="15">
      <c r="I6390" s="386"/>
    </row>
    <row r="6391" ht="15">
      <c r="I6391" s="386"/>
    </row>
    <row r="6392" ht="15">
      <c r="I6392" s="386"/>
    </row>
    <row r="6393" ht="15">
      <c r="I6393" s="386"/>
    </row>
    <row r="6394" ht="15">
      <c r="I6394" s="386"/>
    </row>
    <row r="6395" ht="15">
      <c r="I6395" s="386"/>
    </row>
    <row r="6396" ht="15">
      <c r="I6396" s="386"/>
    </row>
    <row r="6397" ht="15">
      <c r="I6397" s="386"/>
    </row>
    <row r="6398" ht="15">
      <c r="I6398" s="386"/>
    </row>
    <row r="6399" ht="15">
      <c r="I6399" s="386"/>
    </row>
    <row r="6400" ht="15">
      <c r="I6400" s="386"/>
    </row>
    <row r="6401" ht="15">
      <c r="I6401" s="386"/>
    </row>
    <row r="6402" ht="15">
      <c r="I6402" s="386"/>
    </row>
    <row r="6403" ht="15">
      <c r="I6403" s="386"/>
    </row>
    <row r="6404" ht="15">
      <c r="I6404" s="386"/>
    </row>
    <row r="6405" ht="15">
      <c r="I6405" s="386"/>
    </row>
    <row r="6406" ht="15">
      <c r="I6406" s="386"/>
    </row>
    <row r="6407" ht="15">
      <c r="I6407" s="386"/>
    </row>
    <row r="6408" ht="15">
      <c r="I6408" s="386"/>
    </row>
    <row r="6409" ht="15">
      <c r="I6409" s="386"/>
    </row>
    <row r="6410" ht="15">
      <c r="I6410" s="386"/>
    </row>
    <row r="6411" ht="15">
      <c r="I6411" s="386"/>
    </row>
    <row r="6412" ht="15">
      <c r="I6412" s="386"/>
    </row>
    <row r="6413" ht="15">
      <c r="I6413" s="386"/>
    </row>
    <row r="6414" ht="15">
      <c r="I6414" s="386"/>
    </row>
    <row r="6415" ht="15">
      <c r="I6415" s="386"/>
    </row>
    <row r="6416" ht="15">
      <c r="I6416" s="386"/>
    </row>
    <row r="6417" ht="15">
      <c r="I6417" s="386"/>
    </row>
    <row r="6418" ht="15">
      <c r="I6418" s="386"/>
    </row>
    <row r="6419" ht="15">
      <c r="I6419" s="386"/>
    </row>
    <row r="6420" ht="15">
      <c r="I6420" s="386"/>
    </row>
    <row r="6421" ht="15">
      <c r="I6421" s="386"/>
    </row>
    <row r="6422" ht="15">
      <c r="I6422" s="386"/>
    </row>
    <row r="6423" ht="15">
      <c r="I6423" s="386"/>
    </row>
    <row r="6424" ht="15">
      <c r="I6424" s="386"/>
    </row>
    <row r="6425" ht="15">
      <c r="I6425" s="386"/>
    </row>
    <row r="6426" ht="15">
      <c r="I6426" s="386"/>
    </row>
    <row r="6427" ht="15">
      <c r="I6427" s="386"/>
    </row>
    <row r="6428" ht="15">
      <c r="I6428" s="386"/>
    </row>
    <row r="6429" ht="15">
      <c r="I6429" s="386"/>
    </row>
    <row r="6430" ht="15">
      <c r="I6430" s="386"/>
    </row>
    <row r="6431" ht="15">
      <c r="I6431" s="386"/>
    </row>
    <row r="6432" ht="15">
      <c r="I6432" s="386"/>
    </row>
    <row r="6433" ht="15">
      <c r="I6433" s="386"/>
    </row>
    <row r="6434" ht="15">
      <c r="I6434" s="386"/>
    </row>
    <row r="6435" ht="15">
      <c r="I6435" s="386"/>
    </row>
    <row r="6436" ht="15">
      <c r="I6436" s="386"/>
    </row>
    <row r="6437" ht="15">
      <c r="I6437" s="386"/>
    </row>
    <row r="6438" ht="15">
      <c r="I6438" s="386"/>
    </row>
    <row r="6439" ht="15">
      <c r="I6439" s="386"/>
    </row>
    <row r="6440" ht="15">
      <c r="I6440" s="386"/>
    </row>
    <row r="6441" ht="15">
      <c r="I6441" s="386"/>
    </row>
    <row r="6442" ht="15">
      <c r="I6442" s="386"/>
    </row>
    <row r="6443" ht="15">
      <c r="I6443" s="386"/>
    </row>
    <row r="6444" ht="15">
      <c r="I6444" s="386"/>
    </row>
    <row r="6445" ht="15">
      <c r="I6445" s="386"/>
    </row>
    <row r="6446" ht="15">
      <c r="I6446" s="386"/>
    </row>
    <row r="6447" ht="15">
      <c r="I6447" s="386"/>
    </row>
    <row r="6448" ht="15">
      <c r="I6448" s="386"/>
    </row>
    <row r="6449" ht="15">
      <c r="I6449" s="386"/>
    </row>
    <row r="6450" ht="15">
      <c r="I6450" s="386"/>
    </row>
    <row r="6451" ht="15">
      <c r="I6451" s="386"/>
    </row>
    <row r="6452" ht="15">
      <c r="I6452" s="386"/>
    </row>
    <row r="6453" ht="15">
      <c r="I6453" s="386"/>
    </row>
    <row r="6454" ht="15">
      <c r="I6454" s="386"/>
    </row>
    <row r="6455" ht="15">
      <c r="I6455" s="386"/>
    </row>
    <row r="6456" ht="15">
      <c r="I6456" s="386"/>
    </row>
    <row r="6457" ht="15">
      <c r="I6457" s="386"/>
    </row>
    <row r="6458" ht="15">
      <c r="I6458" s="386"/>
    </row>
    <row r="6459" ht="15">
      <c r="I6459" s="386"/>
    </row>
    <row r="6460" ht="15">
      <c r="I6460" s="386"/>
    </row>
    <row r="6461" ht="15">
      <c r="I6461" s="386"/>
    </row>
    <row r="6462" ht="15">
      <c r="I6462" s="386"/>
    </row>
    <row r="6463" ht="15">
      <c r="I6463" s="386"/>
    </row>
    <row r="6464" ht="15">
      <c r="I6464" s="386"/>
    </row>
    <row r="6465" ht="15">
      <c r="I6465" s="386"/>
    </row>
    <row r="6466" ht="15">
      <c r="I6466" s="386"/>
    </row>
    <row r="6467" ht="15">
      <c r="I6467" s="386"/>
    </row>
    <row r="6468" ht="15">
      <c r="I6468" s="386"/>
    </row>
    <row r="6469" ht="15">
      <c r="I6469" s="386"/>
    </row>
    <row r="6470" ht="15">
      <c r="I6470" s="386"/>
    </row>
    <row r="6471" ht="15">
      <c r="I6471" s="386"/>
    </row>
    <row r="6472" ht="15">
      <c r="I6472" s="386"/>
    </row>
    <row r="6473" ht="15">
      <c r="I6473" s="386"/>
    </row>
    <row r="6474" ht="15">
      <c r="I6474" s="386"/>
    </row>
    <row r="6475" ht="15">
      <c r="I6475" s="386"/>
    </row>
    <row r="6476" ht="15">
      <c r="I6476" s="386"/>
    </row>
    <row r="6477" ht="15">
      <c r="I6477" s="386"/>
    </row>
    <row r="6478" ht="15">
      <c r="I6478" s="386"/>
    </row>
    <row r="6479" ht="15">
      <c r="I6479" s="386"/>
    </row>
    <row r="6480" ht="15">
      <c r="I6480" s="386"/>
    </row>
    <row r="6481" ht="15">
      <c r="I6481" s="386"/>
    </row>
    <row r="6482" ht="15">
      <c r="I6482" s="386"/>
    </row>
    <row r="6483" ht="15">
      <c r="I6483" s="386"/>
    </row>
    <row r="6484" ht="15">
      <c r="I6484" s="386"/>
    </row>
    <row r="6485" ht="15">
      <c r="I6485" s="386"/>
    </row>
    <row r="6486" ht="15">
      <c r="I6486" s="386"/>
    </row>
    <row r="6487" ht="15">
      <c r="I6487" s="386"/>
    </row>
    <row r="6488" ht="15">
      <c r="I6488" s="386"/>
    </row>
    <row r="6489" ht="15">
      <c r="I6489" s="386"/>
    </row>
    <row r="6490" ht="15">
      <c r="I6490" s="386"/>
    </row>
    <row r="6491" ht="15">
      <c r="I6491" s="386"/>
    </row>
    <row r="6492" ht="15">
      <c r="I6492" s="386"/>
    </row>
    <row r="6493" ht="15">
      <c r="I6493" s="386"/>
    </row>
    <row r="6494" ht="15">
      <c r="I6494" s="386"/>
    </row>
    <row r="6495" ht="15">
      <c r="I6495" s="386"/>
    </row>
    <row r="6496" ht="15">
      <c r="I6496" s="386"/>
    </row>
    <row r="6497" ht="15">
      <c r="I6497" s="386"/>
    </row>
    <row r="6498" ht="15">
      <c r="I6498" s="386"/>
    </row>
    <row r="6499" ht="15">
      <c r="I6499" s="386"/>
    </row>
    <row r="6500" ht="15">
      <c r="I6500" s="386"/>
    </row>
    <row r="6501" ht="15">
      <c r="I6501" s="386"/>
    </row>
    <row r="6502" ht="15">
      <c r="I6502" s="386"/>
    </row>
    <row r="6503" ht="15">
      <c r="I6503" s="386"/>
    </row>
    <row r="6504" ht="15">
      <c r="I6504" s="386"/>
    </row>
    <row r="6505" ht="15">
      <c r="I6505" s="386"/>
    </row>
    <row r="6506" ht="15">
      <c r="I6506" s="386"/>
    </row>
    <row r="6507" ht="15">
      <c r="I6507" s="386"/>
    </row>
    <row r="6508" ht="15">
      <c r="I6508" s="386"/>
    </row>
    <row r="6509" ht="15">
      <c r="I6509" s="386"/>
    </row>
    <row r="6510" ht="15">
      <c r="I6510" s="386"/>
    </row>
    <row r="6511" ht="15">
      <c r="I6511" s="386"/>
    </row>
    <row r="6512" ht="15">
      <c r="I6512" s="386"/>
    </row>
    <row r="6513" ht="15">
      <c r="I6513" s="386"/>
    </row>
    <row r="6514" ht="15">
      <c r="I6514" s="386"/>
    </row>
    <row r="6515" ht="15">
      <c r="I6515" s="386"/>
    </row>
    <row r="6516" ht="15">
      <c r="I6516" s="386"/>
    </row>
    <row r="6517" ht="15">
      <c r="I6517" s="386"/>
    </row>
    <row r="6518" ht="15">
      <c r="I6518" s="386"/>
    </row>
    <row r="6519" ht="15">
      <c r="I6519" s="386"/>
    </row>
    <row r="6520" ht="15">
      <c r="I6520" s="386"/>
    </row>
    <row r="6521" ht="15">
      <c r="I6521" s="386"/>
    </row>
    <row r="6522" ht="15">
      <c r="I6522" s="386"/>
    </row>
    <row r="6523" ht="15">
      <c r="I6523" s="386"/>
    </row>
    <row r="6524" ht="15">
      <c r="I6524" s="386"/>
    </row>
    <row r="6525" ht="15">
      <c r="I6525" s="386"/>
    </row>
    <row r="6526" ht="15">
      <c r="I6526" s="386"/>
    </row>
    <row r="6527" ht="15">
      <c r="I6527" s="386"/>
    </row>
    <row r="6528" ht="15">
      <c r="I6528" s="386"/>
    </row>
    <row r="6529" ht="15">
      <c r="I6529" s="386"/>
    </row>
    <row r="6530" ht="15">
      <c r="I6530" s="386"/>
    </row>
    <row r="6531" ht="15">
      <c r="I6531" s="386"/>
    </row>
    <row r="6532" ht="15">
      <c r="I6532" s="386"/>
    </row>
    <row r="6533" ht="15">
      <c r="I6533" s="386"/>
    </row>
    <row r="6534" ht="15">
      <c r="I6534" s="386"/>
    </row>
    <row r="6535" ht="15">
      <c r="I6535" s="386"/>
    </row>
    <row r="6536" ht="15">
      <c r="I6536" s="386"/>
    </row>
    <row r="6537" ht="15">
      <c r="I6537" s="386"/>
    </row>
    <row r="6538" ht="15">
      <c r="I6538" s="386"/>
    </row>
    <row r="6539" ht="15">
      <c r="I6539" s="386"/>
    </row>
    <row r="6540" ht="15">
      <c r="I6540" s="386"/>
    </row>
    <row r="6541" ht="15">
      <c r="I6541" s="386"/>
    </row>
    <row r="6542" ht="15">
      <c r="I6542" s="386"/>
    </row>
    <row r="6543" ht="15">
      <c r="I6543" s="386"/>
    </row>
    <row r="6544" ht="15">
      <c r="I6544" s="386"/>
    </row>
    <row r="6545" ht="15">
      <c r="I6545" s="386"/>
    </row>
    <row r="6546" ht="15">
      <c r="I6546" s="386"/>
    </row>
    <row r="6547" ht="15">
      <c r="I6547" s="386"/>
    </row>
    <row r="6548" ht="15">
      <c r="I6548" s="386"/>
    </row>
    <row r="6549" ht="15">
      <c r="I6549" s="386"/>
    </row>
    <row r="6550" ht="15">
      <c r="I6550" s="386"/>
    </row>
    <row r="6551" ht="15">
      <c r="I6551" s="386"/>
    </row>
    <row r="6552" ht="15">
      <c r="I6552" s="386"/>
    </row>
    <row r="6553" ht="15">
      <c r="I6553" s="386"/>
    </row>
    <row r="6554" ht="15">
      <c r="I6554" s="386"/>
    </row>
    <row r="6555" ht="15">
      <c r="I6555" s="386"/>
    </row>
    <row r="6556" ht="15">
      <c r="I6556" s="386"/>
    </row>
    <row r="6557" ht="15">
      <c r="I6557" s="386"/>
    </row>
    <row r="6558" ht="15">
      <c r="I6558" s="386"/>
    </row>
    <row r="6559" ht="15">
      <c r="I6559" s="386"/>
    </row>
    <row r="6560" ht="15">
      <c r="I6560" s="386"/>
    </row>
    <row r="6561" ht="15">
      <c r="I6561" s="386"/>
    </row>
    <row r="6562" ht="15">
      <c r="I6562" s="386"/>
    </row>
    <row r="6563" ht="15">
      <c r="I6563" s="386"/>
    </row>
    <row r="6564" ht="15">
      <c r="I6564" s="386"/>
    </row>
    <row r="6565" ht="15">
      <c r="I6565" s="386"/>
    </row>
    <row r="6566" ht="15">
      <c r="I6566" s="386"/>
    </row>
    <row r="6567" ht="15">
      <c r="I6567" s="386"/>
    </row>
    <row r="6568" ht="15">
      <c r="I6568" s="386"/>
    </row>
    <row r="6569" ht="15">
      <c r="I6569" s="386"/>
    </row>
    <row r="6570" ht="15">
      <c r="I6570" s="386"/>
    </row>
    <row r="6571" ht="15">
      <c r="I6571" s="386"/>
    </row>
    <row r="6572" ht="15">
      <c r="I6572" s="386"/>
    </row>
    <row r="6573" ht="15">
      <c r="I6573" s="386"/>
    </row>
    <row r="6574" ht="15">
      <c r="I6574" s="386"/>
    </row>
    <row r="6575" ht="15">
      <c r="I6575" s="386"/>
    </row>
    <row r="6576" ht="15">
      <c r="I6576" s="386"/>
    </row>
    <row r="6577" ht="15">
      <c r="I6577" s="386"/>
    </row>
    <row r="6578" ht="15">
      <c r="I6578" s="386"/>
    </row>
    <row r="6579" ht="15">
      <c r="I6579" s="386"/>
    </row>
    <row r="6580" ht="15">
      <c r="I6580" s="386"/>
    </row>
    <row r="6581" ht="15">
      <c r="I6581" s="386"/>
    </row>
    <row r="6582" ht="15">
      <c r="I6582" s="386"/>
    </row>
    <row r="6583" ht="15">
      <c r="I6583" s="386"/>
    </row>
    <row r="6584" ht="15">
      <c r="I6584" s="386"/>
    </row>
    <row r="6585" ht="15">
      <c r="I6585" s="386"/>
    </row>
    <row r="6586" ht="15">
      <c r="I6586" s="386"/>
    </row>
    <row r="6587" ht="15">
      <c r="I6587" s="386"/>
    </row>
    <row r="6588" ht="15">
      <c r="I6588" s="386"/>
    </row>
    <row r="6589" ht="15">
      <c r="I6589" s="386"/>
    </row>
    <row r="6590" ht="15">
      <c r="I6590" s="386"/>
    </row>
    <row r="6591" ht="15">
      <c r="I6591" s="386"/>
    </row>
    <row r="6592" ht="15">
      <c r="I6592" s="386"/>
    </row>
    <row r="6593" ht="15">
      <c r="I6593" s="386"/>
    </row>
    <row r="6594" ht="15">
      <c r="I6594" s="386"/>
    </row>
    <row r="6595" ht="15">
      <c r="I6595" s="386"/>
    </row>
    <row r="6596" ht="15">
      <c r="I6596" s="386"/>
    </row>
    <row r="6597" ht="15">
      <c r="I6597" s="386"/>
    </row>
    <row r="6598" ht="15">
      <c r="I6598" s="386"/>
    </row>
    <row r="6599" ht="15">
      <c r="I6599" s="386"/>
    </row>
    <row r="6600" ht="15">
      <c r="I6600" s="386"/>
    </row>
    <row r="6601" ht="15">
      <c r="I6601" s="386"/>
    </row>
    <row r="6602" ht="15">
      <c r="I6602" s="386"/>
    </row>
    <row r="6603" ht="15">
      <c r="I6603" s="386"/>
    </row>
    <row r="6604" ht="15">
      <c r="I6604" s="386"/>
    </row>
    <row r="6605" ht="15">
      <c r="I6605" s="386"/>
    </row>
    <row r="6606" ht="15">
      <c r="I6606" s="386"/>
    </row>
    <row r="6607" ht="15">
      <c r="I6607" s="386"/>
    </row>
    <row r="6608" ht="15">
      <c r="I6608" s="386"/>
    </row>
    <row r="6609" ht="15">
      <c r="I6609" s="386"/>
    </row>
    <row r="6610" ht="15">
      <c r="I6610" s="386"/>
    </row>
    <row r="6611" ht="15">
      <c r="I6611" s="386"/>
    </row>
    <row r="6612" ht="15">
      <c r="I6612" s="386"/>
    </row>
    <row r="6613" ht="15">
      <c r="I6613" s="386"/>
    </row>
    <row r="6614" ht="15">
      <c r="I6614" s="386"/>
    </row>
    <row r="6615" ht="15">
      <c r="I6615" s="386"/>
    </row>
    <row r="6616" ht="15">
      <c r="I6616" s="386"/>
    </row>
    <row r="6617" ht="15">
      <c r="I6617" s="386"/>
    </row>
    <row r="6618" ht="15">
      <c r="I6618" s="386"/>
    </row>
    <row r="6619" ht="15">
      <c r="I6619" s="386"/>
    </row>
    <row r="6620" ht="15">
      <c r="I6620" s="386"/>
    </row>
    <row r="6621" ht="15">
      <c r="I6621" s="386"/>
    </row>
    <row r="6622" ht="15">
      <c r="I6622" s="386"/>
    </row>
    <row r="6623" ht="15">
      <c r="I6623" s="386"/>
    </row>
    <row r="6624" ht="15">
      <c r="I6624" s="386"/>
    </row>
    <row r="6625" ht="15">
      <c r="I6625" s="386"/>
    </row>
    <row r="6626" ht="15">
      <c r="I6626" s="386"/>
    </row>
    <row r="6627" ht="15">
      <c r="I6627" s="386"/>
    </row>
    <row r="6628" ht="15">
      <c r="I6628" s="386"/>
    </row>
    <row r="6629" ht="15">
      <c r="I6629" s="386"/>
    </row>
    <row r="6630" ht="15">
      <c r="I6630" s="386"/>
    </row>
    <row r="6631" ht="15">
      <c r="I6631" s="386"/>
    </row>
    <row r="6632" ht="15">
      <c r="I6632" s="386"/>
    </row>
    <row r="6633" ht="15">
      <c r="I6633" s="386"/>
    </row>
    <row r="6634" ht="15">
      <c r="I6634" s="386"/>
    </row>
    <row r="6635" ht="15">
      <c r="I6635" s="386"/>
    </row>
    <row r="6636" ht="15">
      <c r="I6636" s="386"/>
    </row>
    <row r="6637" ht="15">
      <c r="I6637" s="386"/>
    </row>
    <row r="6638" ht="15">
      <c r="I6638" s="386"/>
    </row>
    <row r="6639" ht="15">
      <c r="I6639" s="386"/>
    </row>
    <row r="6640" ht="15">
      <c r="I6640" s="386"/>
    </row>
    <row r="6641" ht="15">
      <c r="I6641" s="386"/>
    </row>
    <row r="6642" ht="15">
      <c r="I6642" s="386"/>
    </row>
    <row r="6643" ht="15">
      <c r="I6643" s="386"/>
    </row>
    <row r="6644" ht="15">
      <c r="I6644" s="386"/>
    </row>
    <row r="6645" ht="15">
      <c r="I6645" s="386"/>
    </row>
    <row r="6646" ht="15">
      <c r="I6646" s="386"/>
    </row>
    <row r="6647" ht="15">
      <c r="I6647" s="386"/>
    </row>
    <row r="6648" ht="15">
      <c r="I6648" s="386"/>
    </row>
    <row r="6649" ht="15">
      <c r="I6649" s="386"/>
    </row>
    <row r="6650" ht="15">
      <c r="I6650" s="386"/>
    </row>
    <row r="6651" ht="15">
      <c r="I6651" s="386"/>
    </row>
    <row r="6652" ht="15">
      <c r="I6652" s="386"/>
    </row>
    <row r="6653" ht="15">
      <c r="I6653" s="386"/>
    </row>
    <row r="6654" ht="15">
      <c r="I6654" s="386"/>
    </row>
    <row r="6655" ht="15">
      <c r="I6655" s="386"/>
    </row>
    <row r="6656" ht="15">
      <c r="I6656" s="386"/>
    </row>
    <row r="6657" ht="15">
      <c r="I6657" s="386"/>
    </row>
    <row r="6658" ht="15">
      <c r="I6658" s="386"/>
    </row>
    <row r="6659" ht="15">
      <c r="I6659" s="386"/>
    </row>
    <row r="6660" ht="15">
      <c r="I6660" s="386"/>
    </row>
    <row r="6661" ht="15">
      <c r="I6661" s="386"/>
    </row>
    <row r="6662" ht="15">
      <c r="I6662" s="386"/>
    </row>
    <row r="6663" ht="15">
      <c r="I6663" s="386"/>
    </row>
    <row r="6664" ht="15">
      <c r="I6664" s="386"/>
    </row>
    <row r="6665" ht="15">
      <c r="I6665" s="386"/>
    </row>
    <row r="6666" ht="15">
      <c r="I6666" s="386"/>
    </row>
    <row r="6667" ht="15">
      <c r="I6667" s="386"/>
    </row>
    <row r="6668" ht="15">
      <c r="I6668" s="386"/>
    </row>
    <row r="6669" ht="15">
      <c r="I6669" s="386"/>
    </row>
    <row r="6670" ht="15">
      <c r="I6670" s="386"/>
    </row>
    <row r="6671" ht="15">
      <c r="I6671" s="386"/>
    </row>
    <row r="6672" ht="15">
      <c r="I6672" s="386"/>
    </row>
    <row r="6673" ht="15">
      <c r="I6673" s="386"/>
    </row>
    <row r="6674" ht="15">
      <c r="I6674" s="386"/>
    </row>
    <row r="6675" ht="15">
      <c r="I6675" s="386"/>
    </row>
    <row r="6676" ht="15">
      <c r="I6676" s="386"/>
    </row>
    <row r="6677" ht="15">
      <c r="I6677" s="386"/>
    </row>
    <row r="6678" ht="15">
      <c r="I6678" s="386"/>
    </row>
    <row r="6679" ht="15">
      <c r="I6679" s="386"/>
    </row>
    <row r="6680" ht="15">
      <c r="I6680" s="386"/>
    </row>
    <row r="6681" ht="15">
      <c r="I6681" s="386"/>
    </row>
    <row r="6682" ht="15">
      <c r="I6682" s="386"/>
    </row>
    <row r="6683" ht="15">
      <c r="I6683" s="386"/>
    </row>
    <row r="6684" ht="15">
      <c r="I6684" s="386"/>
    </row>
    <row r="6685" ht="15">
      <c r="I6685" s="386"/>
    </row>
    <row r="6686" ht="15">
      <c r="I6686" s="386"/>
    </row>
    <row r="6687" ht="15">
      <c r="I6687" s="386"/>
    </row>
    <row r="6688" ht="15">
      <c r="I6688" s="386"/>
    </row>
    <row r="6689" ht="15">
      <c r="I6689" s="386"/>
    </row>
    <row r="6690" ht="15">
      <c r="I6690" s="386"/>
    </row>
    <row r="6691" ht="15">
      <c r="I6691" s="386"/>
    </row>
    <row r="6692" ht="15">
      <c r="I6692" s="386"/>
    </row>
    <row r="6693" ht="15">
      <c r="I6693" s="386"/>
    </row>
    <row r="6694" ht="15">
      <c r="I6694" s="386"/>
    </row>
    <row r="6695" ht="15">
      <c r="I6695" s="386"/>
    </row>
    <row r="6696" ht="15">
      <c r="I6696" s="386"/>
    </row>
    <row r="6697" ht="15">
      <c r="I6697" s="386"/>
    </row>
    <row r="6698" ht="15">
      <c r="I6698" s="386"/>
    </row>
    <row r="6699" ht="15">
      <c r="I6699" s="386"/>
    </row>
    <row r="6700" ht="15">
      <c r="I6700" s="386"/>
    </row>
    <row r="6701" ht="15">
      <c r="I6701" s="386"/>
    </row>
    <row r="6702" ht="15">
      <c r="I6702" s="386"/>
    </row>
    <row r="6703" ht="15">
      <c r="I6703" s="386"/>
    </row>
    <row r="6704" ht="15">
      <c r="I6704" s="386"/>
    </row>
    <row r="6705" ht="15">
      <c r="I6705" s="386"/>
    </row>
    <row r="6706" ht="15">
      <c r="I6706" s="386"/>
    </row>
    <row r="6707" ht="15">
      <c r="I6707" s="386"/>
    </row>
    <row r="6708" ht="15">
      <c r="I6708" s="386"/>
    </row>
    <row r="6709" ht="15">
      <c r="I6709" s="386"/>
    </row>
    <row r="6710" ht="15">
      <c r="I6710" s="386"/>
    </row>
    <row r="6711" ht="15">
      <c r="I6711" s="386"/>
    </row>
    <row r="6712" ht="15">
      <c r="I6712" s="386"/>
    </row>
    <row r="6713" ht="15">
      <c r="I6713" s="386"/>
    </row>
    <row r="6714" ht="15">
      <c r="I6714" s="386"/>
    </row>
    <row r="6715" ht="15">
      <c r="I6715" s="386"/>
    </row>
    <row r="6716" ht="15">
      <c r="I6716" s="386"/>
    </row>
    <row r="6717" ht="15">
      <c r="I6717" s="386"/>
    </row>
    <row r="6718" ht="15">
      <c r="I6718" s="386"/>
    </row>
    <row r="6719" ht="15">
      <c r="I6719" s="386"/>
    </row>
    <row r="6720" ht="15">
      <c r="I6720" s="386"/>
    </row>
    <row r="6721" ht="15">
      <c r="I6721" s="386"/>
    </row>
    <row r="6722" ht="15">
      <c r="I6722" s="386"/>
    </row>
    <row r="6723" ht="15">
      <c r="I6723" s="386"/>
    </row>
    <row r="6724" ht="15">
      <c r="I6724" s="386"/>
    </row>
    <row r="6725" ht="15">
      <c r="I6725" s="386"/>
    </row>
    <row r="6726" ht="15">
      <c r="I6726" s="386"/>
    </row>
    <row r="6727" ht="15">
      <c r="I6727" s="386"/>
    </row>
    <row r="6728" ht="15">
      <c r="I6728" s="386"/>
    </row>
    <row r="6729" ht="15">
      <c r="I6729" s="386"/>
    </row>
    <row r="6730" ht="15">
      <c r="I6730" s="386"/>
    </row>
    <row r="6731" ht="15">
      <c r="I6731" s="386"/>
    </row>
    <row r="6732" ht="15">
      <c r="I6732" s="386"/>
    </row>
    <row r="6733" ht="15">
      <c r="I6733" s="386"/>
    </row>
    <row r="6734" ht="15">
      <c r="I6734" s="386"/>
    </row>
    <row r="6735" ht="15">
      <c r="I6735" s="386"/>
    </row>
    <row r="6736" ht="15">
      <c r="I6736" s="386"/>
    </row>
    <row r="6737" ht="15">
      <c r="I6737" s="386"/>
    </row>
    <row r="6738" ht="15">
      <c r="I6738" s="386"/>
    </row>
    <row r="6739" ht="15">
      <c r="I6739" s="386"/>
    </row>
    <row r="6740" ht="15">
      <c r="I6740" s="386"/>
    </row>
    <row r="6741" ht="15">
      <c r="I6741" s="386"/>
    </row>
    <row r="6742" ht="15">
      <c r="I6742" s="386"/>
    </row>
    <row r="6743" ht="15">
      <c r="I6743" s="386"/>
    </row>
    <row r="6744" ht="15">
      <c r="I6744" s="386"/>
    </row>
    <row r="6745" ht="15">
      <c r="I6745" s="386"/>
    </row>
    <row r="6746" ht="15">
      <c r="I6746" s="386"/>
    </row>
    <row r="6747" ht="15">
      <c r="I6747" s="386"/>
    </row>
    <row r="6748" ht="15">
      <c r="I6748" s="386"/>
    </row>
    <row r="6749" ht="15">
      <c r="I6749" s="386"/>
    </row>
    <row r="6750" ht="15">
      <c r="I6750" s="386"/>
    </row>
    <row r="6751" ht="15">
      <c r="I6751" s="386"/>
    </row>
    <row r="6752" ht="15">
      <c r="I6752" s="386"/>
    </row>
    <row r="6753" ht="15">
      <c r="I6753" s="386"/>
    </row>
    <row r="6754" ht="15">
      <c r="I6754" s="386"/>
    </row>
    <row r="6755" ht="15">
      <c r="I6755" s="386"/>
    </row>
    <row r="6756" ht="15">
      <c r="I6756" s="386"/>
    </row>
    <row r="6757" ht="15">
      <c r="I6757" s="386"/>
    </row>
    <row r="6758" ht="15">
      <c r="I6758" s="386"/>
    </row>
    <row r="6759" ht="15">
      <c r="I6759" s="386"/>
    </row>
    <row r="6760" ht="15">
      <c r="I6760" s="386"/>
    </row>
    <row r="6761" ht="15">
      <c r="I6761" s="386"/>
    </row>
    <row r="6762" ht="15">
      <c r="I6762" s="386"/>
    </row>
    <row r="6763" ht="15">
      <c r="I6763" s="386"/>
    </row>
    <row r="6764" ht="15">
      <c r="I6764" s="386"/>
    </row>
    <row r="6765" ht="15">
      <c r="I6765" s="386"/>
    </row>
    <row r="6766" ht="15">
      <c r="I6766" s="386"/>
    </row>
    <row r="6767" ht="15">
      <c r="I6767" s="386"/>
    </row>
    <row r="6768" ht="15">
      <c r="I6768" s="386"/>
    </row>
    <row r="6769" ht="15">
      <c r="I6769" s="386"/>
    </row>
    <row r="6770" ht="15">
      <c r="I6770" s="386"/>
    </row>
    <row r="6771" ht="15">
      <c r="I6771" s="386"/>
    </row>
    <row r="6772" ht="15">
      <c r="I6772" s="386"/>
    </row>
    <row r="6773" ht="15">
      <c r="I6773" s="386"/>
    </row>
    <row r="6774" ht="15">
      <c r="I6774" s="386"/>
    </row>
    <row r="6775" ht="15">
      <c r="I6775" s="386"/>
    </row>
    <row r="6776" ht="15">
      <c r="I6776" s="386"/>
    </row>
    <row r="6777" ht="15">
      <c r="I6777" s="386"/>
    </row>
    <row r="6778" ht="15">
      <c r="I6778" s="386"/>
    </row>
    <row r="6779" ht="15">
      <c r="I6779" s="386"/>
    </row>
    <row r="6780" ht="15">
      <c r="I6780" s="386"/>
    </row>
    <row r="6781" ht="15">
      <c r="I6781" s="386"/>
    </row>
    <row r="6782" ht="15">
      <c r="I6782" s="386"/>
    </row>
    <row r="6783" ht="15">
      <c r="I6783" s="386"/>
    </row>
    <row r="6784" ht="15">
      <c r="I6784" s="386"/>
    </row>
    <row r="6785" ht="15">
      <c r="I6785" s="386"/>
    </row>
    <row r="6786" ht="15">
      <c r="I6786" s="386"/>
    </row>
    <row r="6787" ht="15">
      <c r="I6787" s="386"/>
    </row>
    <row r="6788" ht="15">
      <c r="I6788" s="386"/>
    </row>
    <row r="6789" ht="15">
      <c r="I6789" s="386"/>
    </row>
    <row r="6790" ht="15">
      <c r="I6790" s="386"/>
    </row>
    <row r="6791" ht="15">
      <c r="I6791" s="386"/>
    </row>
    <row r="6792" ht="15">
      <c r="I6792" s="386"/>
    </row>
    <row r="6793" ht="15">
      <c r="I6793" s="386"/>
    </row>
    <row r="6794" ht="15">
      <c r="I6794" s="386"/>
    </row>
    <row r="6795" ht="15">
      <c r="I6795" s="386"/>
    </row>
    <row r="6796" ht="15">
      <c r="I6796" s="386"/>
    </row>
    <row r="6797" ht="15">
      <c r="I6797" s="386"/>
    </row>
    <row r="6798" ht="15">
      <c r="I6798" s="386"/>
    </row>
    <row r="6799" ht="15">
      <c r="I6799" s="386"/>
    </row>
    <row r="6800" ht="15">
      <c r="I6800" s="386"/>
    </row>
    <row r="6801" ht="15">
      <c r="I6801" s="386"/>
    </row>
    <row r="6802" ht="15">
      <c r="I6802" s="386"/>
    </row>
    <row r="6803" ht="15">
      <c r="I6803" s="386"/>
    </row>
    <row r="6804" ht="15">
      <c r="I6804" s="386"/>
    </row>
    <row r="6805" ht="15">
      <c r="I6805" s="386"/>
    </row>
    <row r="6806" ht="15">
      <c r="I6806" s="386"/>
    </row>
    <row r="6807" ht="15">
      <c r="I6807" s="386"/>
    </row>
    <row r="6808" ht="15">
      <c r="I6808" s="386"/>
    </row>
    <row r="6809" ht="15">
      <c r="I6809" s="386"/>
    </row>
    <row r="6810" ht="15">
      <c r="I6810" s="386"/>
    </row>
    <row r="6811" ht="15">
      <c r="I6811" s="386"/>
    </row>
    <row r="6812" ht="15">
      <c r="I6812" s="386"/>
    </row>
    <row r="6813" ht="15">
      <c r="I6813" s="386"/>
    </row>
    <row r="6814" ht="15">
      <c r="I6814" s="386"/>
    </row>
    <row r="6815" ht="15">
      <c r="I6815" s="386"/>
    </row>
    <row r="6816" ht="15">
      <c r="I6816" s="386"/>
    </row>
    <row r="6817" ht="15">
      <c r="I6817" s="386"/>
    </row>
    <row r="6818" ht="15">
      <c r="I6818" s="386"/>
    </row>
    <row r="6819" ht="15">
      <c r="I6819" s="386"/>
    </row>
    <row r="6820" ht="15">
      <c r="I6820" s="386"/>
    </row>
    <row r="6821" ht="15">
      <c r="I6821" s="386"/>
    </row>
    <row r="6822" ht="15">
      <c r="I6822" s="386"/>
    </row>
    <row r="6823" ht="15">
      <c r="I6823" s="386"/>
    </row>
    <row r="6824" ht="15">
      <c r="I6824" s="386"/>
    </row>
    <row r="6825" ht="15">
      <c r="I6825" s="386"/>
    </row>
    <row r="6826" ht="15">
      <c r="I6826" s="386"/>
    </row>
    <row r="6827" ht="15">
      <c r="I6827" s="386"/>
    </row>
    <row r="6828" ht="15">
      <c r="I6828" s="386"/>
    </row>
    <row r="6829" ht="15">
      <c r="I6829" s="386"/>
    </row>
    <row r="6830" ht="15">
      <c r="I6830" s="386"/>
    </row>
    <row r="6831" ht="15">
      <c r="I6831" s="386"/>
    </row>
    <row r="6832" ht="15">
      <c r="I6832" s="386"/>
    </row>
    <row r="6833" ht="15">
      <c r="I6833" s="386"/>
    </row>
    <row r="6834" ht="15">
      <c r="I6834" s="386"/>
    </row>
    <row r="6835" ht="15">
      <c r="I6835" s="386"/>
    </row>
    <row r="6836" ht="15">
      <c r="I6836" s="386"/>
    </row>
    <row r="6837" ht="15">
      <c r="I6837" s="386"/>
    </row>
    <row r="6838" ht="15">
      <c r="I6838" s="386"/>
    </row>
    <row r="6839" ht="15">
      <c r="I6839" s="386"/>
    </row>
    <row r="6840" ht="15">
      <c r="I6840" s="386"/>
    </row>
    <row r="6841" ht="15">
      <c r="I6841" s="386"/>
    </row>
    <row r="6842" ht="15">
      <c r="I6842" s="386"/>
    </row>
    <row r="6843" ht="15">
      <c r="I6843" s="386"/>
    </row>
    <row r="6844" ht="15">
      <c r="I6844" s="386"/>
    </row>
    <row r="6845" ht="15">
      <c r="I6845" s="386"/>
    </row>
    <row r="6846" ht="15">
      <c r="I6846" s="386"/>
    </row>
    <row r="6847" ht="15">
      <c r="I6847" s="386"/>
    </row>
    <row r="6848" ht="15">
      <c r="I6848" s="386"/>
    </row>
    <row r="6849" ht="15">
      <c r="I6849" s="386"/>
    </row>
    <row r="6850" ht="15">
      <c r="I6850" s="386"/>
    </row>
    <row r="6851" ht="15">
      <c r="I6851" s="386"/>
    </row>
    <row r="6852" ht="15">
      <c r="I6852" s="386"/>
    </row>
    <row r="6853" ht="15">
      <c r="I6853" s="386"/>
    </row>
    <row r="6854" ht="15">
      <c r="I6854" s="386"/>
    </row>
    <row r="6855" ht="15">
      <c r="I6855" s="386"/>
    </row>
    <row r="6856" ht="15">
      <c r="I6856" s="386"/>
    </row>
    <row r="6857" ht="15">
      <c r="I6857" s="386"/>
    </row>
    <row r="6858" ht="15">
      <c r="I6858" s="386"/>
    </row>
    <row r="6859" ht="15">
      <c r="I6859" s="386"/>
    </row>
    <row r="6860" ht="15">
      <c r="I6860" s="386"/>
    </row>
    <row r="6861" ht="15">
      <c r="I6861" s="386"/>
    </row>
    <row r="6862" ht="15">
      <c r="I6862" s="386"/>
    </row>
    <row r="6863" ht="15">
      <c r="I6863" s="386"/>
    </row>
    <row r="6864" ht="15">
      <c r="I6864" s="386"/>
    </row>
    <row r="6865" ht="15">
      <c r="I6865" s="386"/>
    </row>
    <row r="6866" ht="15">
      <c r="I6866" s="386"/>
    </row>
    <row r="6867" ht="15">
      <c r="I6867" s="386"/>
    </row>
    <row r="6868" ht="15">
      <c r="I6868" s="386"/>
    </row>
    <row r="6869" ht="15">
      <c r="I6869" s="386"/>
    </row>
    <row r="6870" ht="15">
      <c r="I6870" s="386"/>
    </row>
    <row r="6871" ht="15">
      <c r="I6871" s="386"/>
    </row>
    <row r="6872" ht="15">
      <c r="I6872" s="386"/>
    </row>
    <row r="6873" ht="15">
      <c r="I6873" s="386"/>
    </row>
    <row r="6874" ht="15">
      <c r="I6874" s="386"/>
    </row>
    <row r="6875" ht="15">
      <c r="I6875" s="386"/>
    </row>
    <row r="6876" ht="15">
      <c r="I6876" s="386"/>
    </row>
    <row r="6877" ht="15">
      <c r="I6877" s="386"/>
    </row>
    <row r="6878" ht="15">
      <c r="I6878" s="386"/>
    </row>
    <row r="6879" ht="15">
      <c r="I6879" s="386"/>
    </row>
    <row r="6880" ht="15">
      <c r="I6880" s="386"/>
    </row>
    <row r="6881" ht="15">
      <c r="I6881" s="386"/>
    </row>
    <row r="6882" ht="15">
      <c r="I6882" s="386"/>
    </row>
    <row r="6883" ht="15">
      <c r="I6883" s="386"/>
    </row>
    <row r="6884" ht="15">
      <c r="I6884" s="386"/>
    </row>
    <row r="6885" ht="15">
      <c r="I6885" s="386"/>
    </row>
    <row r="6886" ht="15">
      <c r="I6886" s="386"/>
    </row>
    <row r="6887" ht="15">
      <c r="I6887" s="386"/>
    </row>
    <row r="6888" ht="15">
      <c r="I6888" s="386"/>
    </row>
    <row r="6889" ht="15">
      <c r="I6889" s="386"/>
    </row>
    <row r="6890" ht="15">
      <c r="I6890" s="386"/>
    </row>
    <row r="6891" ht="15">
      <c r="I6891" s="386"/>
    </row>
    <row r="6892" ht="15">
      <c r="I6892" s="386"/>
    </row>
    <row r="6893" ht="15">
      <c r="I6893" s="386"/>
    </row>
    <row r="6894" ht="15">
      <c r="I6894" s="386"/>
    </row>
    <row r="6895" ht="15">
      <c r="I6895" s="386"/>
    </row>
    <row r="6896" ht="15">
      <c r="I6896" s="386"/>
    </row>
    <row r="6897" ht="15">
      <c r="I6897" s="386"/>
    </row>
    <row r="6898" ht="15">
      <c r="I6898" s="386"/>
    </row>
    <row r="6899" ht="15">
      <c r="I6899" s="386"/>
    </row>
    <row r="6900" ht="15">
      <c r="I6900" s="386"/>
    </row>
    <row r="6901" ht="15">
      <c r="I6901" s="386"/>
    </row>
    <row r="6902" ht="15">
      <c r="I6902" s="386"/>
    </row>
    <row r="6903" ht="15">
      <c r="I6903" s="386"/>
    </row>
    <row r="6904" ht="15">
      <c r="I6904" s="386"/>
    </row>
    <row r="6905" ht="15">
      <c r="I6905" s="386"/>
    </row>
    <row r="6906" ht="15">
      <c r="I6906" s="386"/>
    </row>
    <row r="6907" ht="15">
      <c r="I6907" s="386"/>
    </row>
    <row r="6908" ht="15">
      <c r="I6908" s="386"/>
    </row>
    <row r="6909" ht="15">
      <c r="I6909" s="386"/>
    </row>
    <row r="6910" ht="15">
      <c r="I6910" s="386"/>
    </row>
    <row r="6911" ht="15">
      <c r="I6911" s="386"/>
    </row>
    <row r="6912" ht="15">
      <c r="I6912" s="386"/>
    </row>
    <row r="6913" ht="15">
      <c r="I6913" s="386"/>
    </row>
    <row r="6914" ht="15">
      <c r="I6914" s="386"/>
    </row>
    <row r="6915" ht="15">
      <c r="I6915" s="386"/>
    </row>
    <row r="6916" ht="15">
      <c r="I6916" s="386"/>
    </row>
    <row r="6917" ht="15">
      <c r="I6917" s="386"/>
    </row>
    <row r="6918" ht="15">
      <c r="I6918" s="386"/>
    </row>
    <row r="6919" ht="15">
      <c r="I6919" s="386"/>
    </row>
    <row r="6920" ht="15">
      <c r="I6920" s="386"/>
    </row>
    <row r="6921" ht="15">
      <c r="I6921" s="386"/>
    </row>
    <row r="6922" ht="15">
      <c r="I6922" s="386"/>
    </row>
    <row r="6923" ht="15">
      <c r="I6923" s="386"/>
    </row>
    <row r="6924" ht="15">
      <c r="I6924" s="386"/>
    </row>
    <row r="6925" ht="15">
      <c r="I6925" s="386"/>
    </row>
    <row r="6926" ht="15">
      <c r="I6926" s="386"/>
    </row>
    <row r="6927" ht="15">
      <c r="I6927" s="386"/>
    </row>
    <row r="6928" ht="15">
      <c r="I6928" s="386"/>
    </row>
    <row r="6929" ht="15">
      <c r="I6929" s="386"/>
    </row>
    <row r="6930" ht="15">
      <c r="I6930" s="386"/>
    </row>
    <row r="6931" ht="15">
      <c r="I6931" s="386"/>
    </row>
    <row r="6932" ht="15">
      <c r="I6932" s="386"/>
    </row>
    <row r="6933" ht="15">
      <c r="I6933" s="386"/>
    </row>
    <row r="6934" ht="15">
      <c r="I6934" s="386"/>
    </row>
    <row r="6935" ht="15">
      <c r="I6935" s="386"/>
    </row>
    <row r="6936" ht="15">
      <c r="I6936" s="386"/>
    </row>
    <row r="6937" ht="15">
      <c r="I6937" s="386"/>
    </row>
    <row r="6938" ht="15">
      <c r="I6938" s="386"/>
    </row>
    <row r="6939" ht="15">
      <c r="I6939" s="386"/>
    </row>
    <row r="6940" ht="15">
      <c r="I6940" s="386"/>
    </row>
    <row r="6941" ht="15">
      <c r="I6941" s="386"/>
    </row>
    <row r="6942" ht="15">
      <c r="I6942" s="386"/>
    </row>
    <row r="6943" ht="15">
      <c r="I6943" s="386"/>
    </row>
    <row r="6944" ht="15">
      <c r="I6944" s="386"/>
    </row>
    <row r="6945" ht="15">
      <c r="I6945" s="386"/>
    </row>
    <row r="6946" ht="15">
      <c r="I6946" s="386"/>
    </row>
    <row r="6947" ht="15">
      <c r="I6947" s="386"/>
    </row>
    <row r="6948" ht="15">
      <c r="I6948" s="386"/>
    </row>
    <row r="6949" ht="15">
      <c r="I6949" s="386"/>
    </row>
    <row r="6950" ht="15">
      <c r="I6950" s="386"/>
    </row>
    <row r="6951" ht="15">
      <c r="I6951" s="386"/>
    </row>
    <row r="6952" ht="15">
      <c r="I6952" s="386"/>
    </row>
    <row r="6953" ht="15">
      <c r="I6953" s="386"/>
    </row>
    <row r="6954" ht="15">
      <c r="I6954" s="386"/>
    </row>
    <row r="6955" ht="15">
      <c r="I6955" s="386"/>
    </row>
    <row r="6956" ht="15">
      <c r="I6956" s="386"/>
    </row>
    <row r="6957" ht="15">
      <c r="I6957" s="386"/>
    </row>
    <row r="6958" ht="15">
      <c r="I6958" s="386"/>
    </row>
    <row r="6959" ht="15">
      <c r="I6959" s="386"/>
    </row>
    <row r="6960" ht="15">
      <c r="I6960" s="386"/>
    </row>
    <row r="6961" ht="15">
      <c r="I6961" s="386"/>
    </row>
    <row r="6962" ht="15">
      <c r="I6962" s="386"/>
    </row>
    <row r="6963" ht="15">
      <c r="I6963" s="386"/>
    </row>
    <row r="6964" ht="15">
      <c r="I6964" s="386"/>
    </row>
    <row r="6965" ht="15">
      <c r="I6965" s="386"/>
    </row>
    <row r="6966" ht="15">
      <c r="I6966" s="386"/>
    </row>
    <row r="6967" ht="15">
      <c r="I6967" s="386"/>
    </row>
    <row r="6968" ht="15">
      <c r="I6968" s="386"/>
    </row>
    <row r="6969" ht="15">
      <c r="I6969" s="386"/>
    </row>
    <row r="6970" ht="15">
      <c r="I6970" s="386"/>
    </row>
    <row r="6971" ht="15">
      <c r="I6971" s="386"/>
    </row>
    <row r="6972" ht="15">
      <c r="I6972" s="386"/>
    </row>
    <row r="6973" ht="15">
      <c r="I6973" s="386"/>
    </row>
    <row r="6974" ht="15">
      <c r="I6974" s="386"/>
    </row>
    <row r="6975" ht="15">
      <c r="I6975" s="386"/>
    </row>
    <row r="6976" ht="15">
      <c r="I6976" s="386"/>
    </row>
    <row r="6977" ht="15">
      <c r="I6977" s="386"/>
    </row>
    <row r="6978" ht="15">
      <c r="I6978" s="386"/>
    </row>
    <row r="6979" ht="15">
      <c r="I6979" s="386"/>
    </row>
    <row r="6980" ht="15">
      <c r="I6980" s="386"/>
    </row>
    <row r="6981" ht="15">
      <c r="I6981" s="386"/>
    </row>
    <row r="6982" ht="15">
      <c r="I6982" s="386"/>
    </row>
    <row r="6983" ht="15">
      <c r="I6983" s="386"/>
    </row>
    <row r="6984" ht="15">
      <c r="I6984" s="386"/>
    </row>
    <row r="6985" ht="15">
      <c r="I6985" s="386"/>
    </row>
    <row r="6986" ht="15">
      <c r="I6986" s="386"/>
    </row>
    <row r="6987" ht="15">
      <c r="I6987" s="386"/>
    </row>
    <row r="6988" ht="15">
      <c r="I6988" s="386"/>
    </row>
    <row r="6989" ht="15">
      <c r="I6989" s="386"/>
    </row>
    <row r="6990" ht="15">
      <c r="I6990" s="386"/>
    </row>
    <row r="6991" ht="15">
      <c r="I6991" s="386"/>
    </row>
    <row r="6992" ht="15">
      <c r="I6992" s="386"/>
    </row>
    <row r="6993" ht="15">
      <c r="I6993" s="386"/>
    </row>
    <row r="6994" ht="15">
      <c r="I6994" s="386"/>
    </row>
    <row r="6995" ht="15">
      <c r="I6995" s="386"/>
    </row>
    <row r="6996" ht="15">
      <c r="I6996" s="386"/>
    </row>
    <row r="6997" ht="15">
      <c r="I6997" s="386"/>
    </row>
    <row r="6998" ht="15">
      <c r="I6998" s="386"/>
    </row>
    <row r="6999" ht="15">
      <c r="I6999" s="386"/>
    </row>
    <row r="7000" ht="15">
      <c r="I7000" s="386"/>
    </row>
    <row r="7001" ht="15">
      <c r="I7001" s="386"/>
    </row>
    <row r="7002" ht="15">
      <c r="I7002" s="386"/>
    </row>
    <row r="7003" ht="15">
      <c r="I7003" s="386"/>
    </row>
    <row r="7004" ht="15">
      <c r="I7004" s="386"/>
    </row>
    <row r="7005" ht="15">
      <c r="I7005" s="386"/>
    </row>
    <row r="7006" ht="15">
      <c r="I7006" s="386"/>
    </row>
    <row r="7007" ht="15">
      <c r="I7007" s="386"/>
    </row>
    <row r="7008" ht="15">
      <c r="I7008" s="386"/>
    </row>
    <row r="7009" ht="15">
      <c r="I7009" s="386"/>
    </row>
    <row r="7010" ht="15">
      <c r="I7010" s="386"/>
    </row>
    <row r="7011" ht="15">
      <c r="I7011" s="386"/>
    </row>
    <row r="7012" ht="15">
      <c r="I7012" s="386"/>
    </row>
    <row r="7013" ht="15">
      <c r="I7013" s="386"/>
    </row>
    <row r="7014" ht="15">
      <c r="I7014" s="386"/>
    </row>
    <row r="7015" ht="15">
      <c r="I7015" s="386"/>
    </row>
    <row r="7016" ht="15">
      <c r="I7016" s="386"/>
    </row>
    <row r="7017" ht="15">
      <c r="I7017" s="386"/>
    </row>
    <row r="7018" ht="15">
      <c r="I7018" s="386"/>
    </row>
    <row r="7019" ht="15">
      <c r="I7019" s="386"/>
    </row>
    <row r="7020" ht="15">
      <c r="I7020" s="386"/>
    </row>
    <row r="7021" ht="15">
      <c r="I7021" s="386"/>
    </row>
    <row r="7022" ht="15">
      <c r="I7022" s="386"/>
    </row>
    <row r="7023" ht="15">
      <c r="I7023" s="386"/>
    </row>
    <row r="7024" ht="15">
      <c r="I7024" s="386"/>
    </row>
    <row r="7025" ht="15">
      <c r="I7025" s="386"/>
    </row>
    <row r="7026" ht="15">
      <c r="I7026" s="386"/>
    </row>
    <row r="7027" ht="15">
      <c r="I7027" s="386"/>
    </row>
    <row r="7028" ht="15">
      <c r="I7028" s="386"/>
    </row>
    <row r="7029" ht="15">
      <c r="I7029" s="386"/>
    </row>
    <row r="7030" ht="15">
      <c r="I7030" s="386"/>
    </row>
    <row r="7031" ht="15">
      <c r="I7031" s="386"/>
    </row>
    <row r="7032" ht="15">
      <c r="I7032" s="386"/>
    </row>
    <row r="7033" ht="15">
      <c r="I7033" s="386"/>
    </row>
    <row r="7034" ht="15">
      <c r="I7034" s="386"/>
    </row>
    <row r="7035" ht="15">
      <c r="I7035" s="386"/>
    </row>
    <row r="7036" ht="15">
      <c r="I7036" s="386"/>
    </row>
    <row r="7037" ht="15">
      <c r="I7037" s="386"/>
    </row>
    <row r="7038" ht="15">
      <c r="I7038" s="386"/>
    </row>
    <row r="7039" ht="15">
      <c r="I7039" s="386"/>
    </row>
    <row r="7040" ht="15">
      <c r="I7040" s="386"/>
    </row>
    <row r="7041" ht="15">
      <c r="I7041" s="386"/>
    </row>
    <row r="7042" ht="15">
      <c r="I7042" s="386"/>
    </row>
    <row r="7043" ht="15">
      <c r="I7043" s="386"/>
    </row>
    <row r="7044" ht="15">
      <c r="I7044" s="386"/>
    </row>
    <row r="7045" ht="15">
      <c r="I7045" s="386"/>
    </row>
    <row r="7046" ht="15">
      <c r="I7046" s="386"/>
    </row>
    <row r="7047" ht="15">
      <c r="I7047" s="386"/>
    </row>
    <row r="7048" ht="15">
      <c r="I7048" s="386"/>
    </row>
    <row r="7049" ht="15">
      <c r="I7049" s="386"/>
    </row>
    <row r="7050" ht="15">
      <c r="I7050" s="386"/>
    </row>
    <row r="7051" ht="15">
      <c r="I7051" s="386"/>
    </row>
    <row r="7052" ht="15">
      <c r="I7052" s="386"/>
    </row>
    <row r="7053" ht="15">
      <c r="I7053" s="386"/>
    </row>
    <row r="7054" ht="15">
      <c r="I7054" s="386"/>
    </row>
    <row r="7055" ht="15">
      <c r="I7055" s="386"/>
    </row>
    <row r="7056" ht="15">
      <c r="I7056" s="386"/>
    </row>
    <row r="7057" ht="15">
      <c r="I7057" s="386"/>
    </row>
    <row r="7058" ht="15">
      <c r="I7058" s="386"/>
    </row>
    <row r="7059" ht="15">
      <c r="I7059" s="386"/>
    </row>
    <row r="7060" ht="15">
      <c r="I7060" s="386"/>
    </row>
    <row r="7061" ht="15">
      <c r="I7061" s="386"/>
    </row>
    <row r="7062" ht="15">
      <c r="I7062" s="386"/>
    </row>
    <row r="7063" ht="15">
      <c r="I7063" s="386"/>
    </row>
    <row r="7064" ht="15">
      <c r="I7064" s="386"/>
    </row>
    <row r="7065" ht="15">
      <c r="I7065" s="386"/>
    </row>
    <row r="7066" ht="15">
      <c r="I7066" s="386"/>
    </row>
    <row r="7067" ht="15">
      <c r="I7067" s="386"/>
    </row>
    <row r="7068" ht="15">
      <c r="I7068" s="386"/>
    </row>
    <row r="7069" ht="15">
      <c r="I7069" s="386"/>
    </row>
    <row r="7070" ht="15">
      <c r="I7070" s="386"/>
    </row>
    <row r="7071" ht="15">
      <c r="I7071" s="386"/>
    </row>
    <row r="7072" ht="15">
      <c r="I7072" s="386"/>
    </row>
    <row r="7073" ht="15">
      <c r="I7073" s="386"/>
    </row>
    <row r="7074" ht="15">
      <c r="I7074" s="386"/>
    </row>
    <row r="7075" ht="15">
      <c r="I7075" s="386"/>
    </row>
    <row r="7076" ht="15">
      <c r="I7076" s="386"/>
    </row>
    <row r="7077" ht="15">
      <c r="I7077" s="386"/>
    </row>
    <row r="7078" ht="15">
      <c r="I7078" s="386"/>
    </row>
    <row r="7079" ht="15">
      <c r="I7079" s="386"/>
    </row>
    <row r="7080" ht="15">
      <c r="I7080" s="386"/>
    </row>
    <row r="7081" ht="15">
      <c r="I7081" s="386"/>
    </row>
    <row r="7082" ht="15">
      <c r="I7082" s="386"/>
    </row>
    <row r="7083" ht="15">
      <c r="I7083" s="386"/>
    </row>
    <row r="7084" ht="15">
      <c r="I7084" s="386"/>
    </row>
    <row r="7085" ht="15">
      <c r="I7085" s="386"/>
    </row>
    <row r="7086" ht="15">
      <c r="I7086" s="386"/>
    </row>
    <row r="7087" ht="15">
      <c r="I7087" s="386"/>
    </row>
    <row r="7088" ht="15">
      <c r="I7088" s="386"/>
    </row>
    <row r="7089" ht="15">
      <c r="I7089" s="386"/>
    </row>
    <row r="7090" ht="15">
      <c r="I7090" s="386"/>
    </row>
    <row r="7091" ht="15">
      <c r="I7091" s="386"/>
    </row>
    <row r="7092" ht="15">
      <c r="I7092" s="386"/>
    </row>
    <row r="7093" ht="15">
      <c r="I7093" s="386"/>
    </row>
    <row r="7094" ht="15">
      <c r="I7094" s="386"/>
    </row>
    <row r="7095" ht="15">
      <c r="I7095" s="386"/>
    </row>
    <row r="7096" ht="15">
      <c r="I7096" s="386"/>
    </row>
    <row r="7097" ht="15">
      <c r="I7097" s="386"/>
    </row>
    <row r="7098" ht="15">
      <c r="I7098" s="386"/>
    </row>
    <row r="7099" ht="15">
      <c r="I7099" s="386"/>
    </row>
    <row r="7100" ht="15">
      <c r="I7100" s="386"/>
    </row>
    <row r="7101" ht="15">
      <c r="I7101" s="386"/>
    </row>
    <row r="7102" ht="15">
      <c r="I7102" s="386"/>
    </row>
    <row r="7103" ht="15">
      <c r="I7103" s="386"/>
    </row>
    <row r="7104" ht="15">
      <c r="I7104" s="386"/>
    </row>
    <row r="7105" ht="15">
      <c r="I7105" s="386"/>
    </row>
    <row r="7106" ht="15">
      <c r="I7106" s="386"/>
    </row>
    <row r="7107" ht="15">
      <c r="I7107" s="386"/>
    </row>
    <row r="7108" ht="15">
      <c r="I7108" s="386"/>
    </row>
    <row r="7109" ht="15">
      <c r="I7109" s="386"/>
    </row>
    <row r="7110" ht="15">
      <c r="I7110" s="386"/>
    </row>
    <row r="7111" ht="15">
      <c r="I7111" s="386"/>
    </row>
    <row r="7112" ht="15">
      <c r="I7112" s="386"/>
    </row>
    <row r="7113" ht="15">
      <c r="I7113" s="386"/>
    </row>
    <row r="7114" ht="15">
      <c r="I7114" s="386"/>
    </row>
    <row r="7115" ht="15">
      <c r="I7115" s="386"/>
    </row>
    <row r="7116" ht="15">
      <c r="I7116" s="386"/>
    </row>
    <row r="7117" ht="15">
      <c r="I7117" s="386"/>
    </row>
    <row r="7118" ht="15">
      <c r="I7118" s="386"/>
    </row>
    <row r="7119" ht="15">
      <c r="I7119" s="386"/>
    </row>
    <row r="7120" ht="15">
      <c r="I7120" s="386"/>
    </row>
    <row r="7121" ht="15">
      <c r="I7121" s="386"/>
    </row>
    <row r="7122" ht="15">
      <c r="I7122" s="386"/>
    </row>
    <row r="7123" ht="15">
      <c r="I7123" s="386"/>
    </row>
    <row r="7124" ht="15">
      <c r="I7124" s="386"/>
    </row>
    <row r="7125" ht="15">
      <c r="I7125" s="386"/>
    </row>
    <row r="7126" ht="15">
      <c r="I7126" s="386"/>
    </row>
    <row r="7127" ht="15">
      <c r="I7127" s="386"/>
    </row>
    <row r="7128" ht="15">
      <c r="I7128" s="386"/>
    </row>
    <row r="7129" ht="15">
      <c r="I7129" s="386"/>
    </row>
    <row r="7130" ht="15">
      <c r="I7130" s="386"/>
    </row>
    <row r="7131" ht="15">
      <c r="I7131" s="386"/>
    </row>
    <row r="7132" ht="15">
      <c r="I7132" s="386"/>
    </row>
    <row r="7133" ht="15">
      <c r="I7133" s="386"/>
    </row>
    <row r="7134" ht="15">
      <c r="I7134" s="386"/>
    </row>
    <row r="7135" ht="15">
      <c r="I7135" s="386"/>
    </row>
    <row r="7136" ht="15">
      <c r="I7136" s="386"/>
    </row>
    <row r="7137" ht="15">
      <c r="I7137" s="386"/>
    </row>
    <row r="7138" ht="15">
      <c r="I7138" s="386"/>
    </row>
    <row r="7139" ht="15">
      <c r="I7139" s="386"/>
    </row>
    <row r="7140" ht="15">
      <c r="I7140" s="386"/>
    </row>
    <row r="7141" ht="15">
      <c r="I7141" s="386"/>
    </row>
    <row r="7142" ht="15">
      <c r="I7142" s="386"/>
    </row>
    <row r="7143" ht="15">
      <c r="I7143" s="386"/>
    </row>
    <row r="7144" ht="15">
      <c r="I7144" s="386"/>
    </row>
    <row r="7145" ht="15">
      <c r="I7145" s="386"/>
    </row>
    <row r="7146" ht="15">
      <c r="I7146" s="386"/>
    </row>
    <row r="7147" ht="15">
      <c r="I7147" s="386"/>
    </row>
    <row r="7148" ht="15">
      <c r="I7148" s="386"/>
    </row>
    <row r="7149" ht="15">
      <c r="I7149" s="386"/>
    </row>
    <row r="7150" ht="15">
      <c r="I7150" s="386"/>
    </row>
    <row r="7151" ht="15">
      <c r="I7151" s="386"/>
    </row>
    <row r="7152" ht="15">
      <c r="I7152" s="386"/>
    </row>
    <row r="7153" ht="15">
      <c r="I7153" s="386"/>
    </row>
    <row r="7154" ht="15">
      <c r="I7154" s="386"/>
    </row>
    <row r="7155" ht="15">
      <c r="I7155" s="386"/>
    </row>
    <row r="7156" ht="15">
      <c r="I7156" s="386"/>
    </row>
    <row r="7157" ht="15">
      <c r="I7157" s="386"/>
    </row>
    <row r="7158" ht="15">
      <c r="I7158" s="386"/>
    </row>
    <row r="7159" ht="15">
      <c r="I7159" s="386"/>
    </row>
    <row r="7160" ht="15">
      <c r="I7160" s="386"/>
    </row>
    <row r="7161" ht="15">
      <c r="I7161" s="386"/>
    </row>
    <row r="7162" ht="15">
      <c r="I7162" s="386"/>
    </row>
    <row r="7163" ht="15">
      <c r="I7163" s="386"/>
    </row>
    <row r="7164" ht="15">
      <c r="I7164" s="386"/>
    </row>
    <row r="7165" ht="15">
      <c r="I7165" s="386"/>
    </row>
    <row r="7166" ht="15">
      <c r="I7166" s="386"/>
    </row>
    <row r="7167" ht="15">
      <c r="I7167" s="386"/>
    </row>
    <row r="7168" ht="15">
      <c r="I7168" s="386"/>
    </row>
  </sheetData>
  <sheetProtection selectLockedCells="1" selectUnlockedCells="1"/>
  <mergeCells count="4">
    <mergeCell ref="J5:K5"/>
    <mergeCell ref="A1:R1"/>
    <mergeCell ref="A3:R3"/>
    <mergeCell ref="A49:T49"/>
  </mergeCells>
  <printOptions horizontalCentered="1" verticalCentered="1"/>
  <pageMargins left="0.6402777777777777" right="0.5597222222222222" top="0.5097222222222222" bottom="0.49027777777777776" header="0.5118055555555555" footer="0.511805555555555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75" zoomScaleNormal="75" zoomScaleSheetLayoutView="75" zoomScalePageLayoutView="0" workbookViewId="0" topLeftCell="A37">
      <selection activeCell="A88" sqref="A88:T88"/>
    </sheetView>
  </sheetViews>
  <sheetFormatPr defaultColWidth="9.00390625" defaultRowHeight="12.75"/>
  <cols>
    <col min="1" max="1" width="4.625" style="187" customWidth="1"/>
    <col min="2" max="2" width="5.375" style="188" customWidth="1"/>
    <col min="3" max="3" width="10.375" style="189" customWidth="1"/>
    <col min="4" max="4" width="9.125" style="189" customWidth="1"/>
    <col min="5" max="5" width="50.875" style="189" customWidth="1"/>
    <col min="6" max="8" width="14.375" style="189" customWidth="1"/>
    <col min="9" max="12" width="14.75390625" style="190" customWidth="1"/>
    <col min="13" max="13" width="8.125" style="633" customWidth="1"/>
    <col min="14" max="14" width="10.375" style="634" customWidth="1"/>
    <col min="15" max="16384" width="9.125" style="634" customWidth="1"/>
  </cols>
  <sheetData>
    <row r="1" spans="1:15" s="220" customFormat="1" ht="15" customHeight="1">
      <c r="A1" s="187"/>
      <c r="B1" s="188" t="s">
        <v>647</v>
      </c>
      <c r="C1" s="189"/>
      <c r="D1" s="189"/>
      <c r="E1" s="189"/>
      <c r="F1" s="189"/>
      <c r="G1" s="189"/>
      <c r="H1" s="189"/>
      <c r="I1" s="190"/>
      <c r="J1" s="190"/>
      <c r="K1" s="190"/>
      <c r="L1" s="190"/>
      <c r="M1" s="191"/>
      <c r="N1" s="191"/>
      <c r="O1" s="632"/>
    </row>
    <row r="2" spans="1:15" s="220" customFormat="1" ht="15" customHeight="1">
      <c r="A2" s="187"/>
      <c r="B2" s="188"/>
      <c r="C2" s="189"/>
      <c r="D2" s="189"/>
      <c r="E2" s="189"/>
      <c r="F2" s="189"/>
      <c r="G2" s="189"/>
      <c r="H2" s="189"/>
      <c r="I2" s="190"/>
      <c r="J2" s="190"/>
      <c r="K2" s="190"/>
      <c r="L2" s="190"/>
      <c r="M2" s="191" t="s">
        <v>345</v>
      </c>
      <c r="N2" s="191"/>
      <c r="O2" s="632"/>
    </row>
    <row r="3" ht="10.5" customHeight="1"/>
    <row r="4" spans="1:13" s="635" customFormat="1" ht="29.25" customHeight="1">
      <c r="A4" s="963" t="s">
        <v>141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</row>
    <row r="7" spans="1:14" s="220" customFormat="1" ht="15">
      <c r="A7" s="187"/>
      <c r="B7" s="188"/>
      <c r="C7" s="192"/>
      <c r="D7" s="189"/>
      <c r="E7" s="189"/>
      <c r="F7" s="189"/>
      <c r="G7" s="189"/>
      <c r="H7" s="189"/>
      <c r="I7" s="190"/>
      <c r="J7" s="190"/>
      <c r="K7" s="190"/>
      <c r="L7" s="190"/>
      <c r="M7" s="193" t="s">
        <v>596</v>
      </c>
      <c r="N7" s="193"/>
    </row>
    <row r="8" spans="1:14" s="638" customFormat="1" ht="15" customHeight="1">
      <c r="A8" s="964" t="s">
        <v>458</v>
      </c>
      <c r="B8" s="964"/>
      <c r="C8" s="964"/>
      <c r="D8" s="964"/>
      <c r="E8" s="964"/>
      <c r="F8" s="255" t="s">
        <v>459</v>
      </c>
      <c r="G8" s="255" t="s">
        <v>167</v>
      </c>
      <c r="H8" s="255" t="s">
        <v>620</v>
      </c>
      <c r="I8" s="194" t="s">
        <v>621</v>
      </c>
      <c r="J8" s="194" t="s">
        <v>622</v>
      </c>
      <c r="K8" s="194" t="s">
        <v>623</v>
      </c>
      <c r="L8" s="636" t="s">
        <v>842</v>
      </c>
      <c r="M8" s="522" t="s">
        <v>460</v>
      </c>
      <c r="N8" s="637"/>
    </row>
    <row r="9" spans="1:13" ht="15">
      <c r="A9" s="195"/>
      <c r="B9" s="196" t="s">
        <v>717</v>
      </c>
      <c r="C9" s="195"/>
      <c r="D9" s="195"/>
      <c r="E9" s="195"/>
      <c r="F9" s="405"/>
      <c r="G9" s="405"/>
      <c r="H9" s="405"/>
      <c r="I9" s="639"/>
      <c r="J9" s="639"/>
      <c r="K9" s="639"/>
      <c r="L9" s="639"/>
      <c r="M9" s="640"/>
    </row>
    <row r="10" spans="1:13" s="221" customFormat="1" ht="72" customHeight="1">
      <c r="A10" s="197"/>
      <c r="B10" s="198"/>
      <c r="C10" s="199"/>
      <c r="D10" s="200"/>
      <c r="E10" s="200"/>
      <c r="F10" s="406" t="s">
        <v>456</v>
      </c>
      <c r="G10" s="406" t="s">
        <v>166</v>
      </c>
      <c r="H10" s="406" t="s">
        <v>454</v>
      </c>
      <c r="I10" s="641" t="s">
        <v>741</v>
      </c>
      <c r="J10" s="641" t="s">
        <v>742</v>
      </c>
      <c r="K10" s="641" t="s">
        <v>743</v>
      </c>
      <c r="L10" s="641" t="s">
        <v>169</v>
      </c>
      <c r="M10" s="201" t="s">
        <v>457</v>
      </c>
    </row>
    <row r="11" spans="1:13" s="221" customFormat="1" ht="30" customHeight="1" hidden="1">
      <c r="A11" s="202"/>
      <c r="B11" s="203"/>
      <c r="C11" s="204"/>
      <c r="D11" s="205"/>
      <c r="E11" s="205"/>
      <c r="F11" s="407" t="s">
        <v>718</v>
      </c>
      <c r="G11" s="407"/>
      <c r="H11" s="407"/>
      <c r="I11" s="642"/>
      <c r="J11" s="642"/>
      <c r="K11" s="642"/>
      <c r="L11" s="642"/>
      <c r="M11" s="206"/>
    </row>
    <row r="12" spans="1:14" s="644" customFormat="1" ht="15.75">
      <c r="A12" s="15" t="s">
        <v>19</v>
      </c>
      <c r="B12" s="15"/>
      <c r="C12" s="2" t="s">
        <v>747</v>
      </c>
      <c r="D12" s="168"/>
      <c r="E12" s="207"/>
      <c r="F12" s="408"/>
      <c r="G12" s="408"/>
      <c r="H12" s="408"/>
      <c r="I12" s="408"/>
      <c r="J12" s="408"/>
      <c r="K12" s="408"/>
      <c r="L12" s="408"/>
      <c r="M12" s="208" t="s">
        <v>664</v>
      </c>
      <c r="N12" s="643" t="e">
        <f>SUM(#REF!)</f>
        <v>#REF!</v>
      </c>
    </row>
    <row r="13" spans="1:14" s="644" customFormat="1" ht="15.75">
      <c r="A13" s="15"/>
      <c r="B13" s="1" t="s">
        <v>624</v>
      </c>
      <c r="C13" s="14" t="s">
        <v>65</v>
      </c>
      <c r="D13" s="209"/>
      <c r="E13" s="207"/>
      <c r="F13" s="409">
        <v>606900</v>
      </c>
      <c r="G13" s="409">
        <v>615739</v>
      </c>
      <c r="H13" s="409">
        <v>15216</v>
      </c>
      <c r="I13" s="409">
        <v>0</v>
      </c>
      <c r="J13" s="409">
        <v>630955</v>
      </c>
      <c r="K13" s="409">
        <v>0</v>
      </c>
      <c r="L13" s="409">
        <f>G13+H13</f>
        <v>630955</v>
      </c>
      <c r="M13" s="208" t="s">
        <v>804</v>
      </c>
      <c r="N13" s="643">
        <f>SUM(I13:K13)</f>
        <v>630955</v>
      </c>
    </row>
    <row r="14" spans="1:14" s="644" customFormat="1" ht="15.75">
      <c r="A14" s="15"/>
      <c r="B14" s="1" t="s">
        <v>627</v>
      </c>
      <c r="C14" s="14" t="s">
        <v>475</v>
      </c>
      <c r="D14" s="209"/>
      <c r="E14" s="207"/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09">
        <f>G14+H14</f>
        <v>0</v>
      </c>
      <c r="M14" s="208" t="s">
        <v>548</v>
      </c>
      <c r="N14" s="643">
        <f aca="true" t="shared" si="0" ref="N14:N79">SUM(I14:K14)</f>
        <v>0</v>
      </c>
    </row>
    <row r="15" spans="1:14" s="644" customFormat="1" ht="15.75">
      <c r="A15" s="1"/>
      <c r="B15" s="1" t="s">
        <v>652</v>
      </c>
      <c r="C15" s="14" t="s">
        <v>66</v>
      </c>
      <c r="D15" s="209"/>
      <c r="E15" s="207"/>
      <c r="F15" s="409">
        <v>47337</v>
      </c>
      <c r="G15" s="409">
        <v>47337</v>
      </c>
      <c r="H15" s="409">
        <v>285854</v>
      </c>
      <c r="I15" s="409">
        <v>0</v>
      </c>
      <c r="J15" s="409">
        <v>333191</v>
      </c>
      <c r="K15" s="409">
        <v>0</v>
      </c>
      <c r="L15" s="409">
        <f>G15+H15</f>
        <v>333191</v>
      </c>
      <c r="M15" s="208" t="s">
        <v>465</v>
      </c>
      <c r="N15" s="643">
        <f t="shared" si="0"/>
        <v>333191</v>
      </c>
    </row>
    <row r="16" spans="1:14" s="221" customFormat="1" ht="15.75">
      <c r="A16" s="173" t="s">
        <v>19</v>
      </c>
      <c r="B16" s="173"/>
      <c r="C16" s="3" t="s">
        <v>43</v>
      </c>
      <c r="D16" s="176"/>
      <c r="E16" s="210"/>
      <c r="F16" s="410">
        <f aca="true" t="shared" si="1" ref="F16:L16">SUM(F13:F15)</f>
        <v>654237</v>
      </c>
      <c r="G16" s="410">
        <f t="shared" si="1"/>
        <v>663076</v>
      </c>
      <c r="H16" s="410">
        <f t="shared" si="1"/>
        <v>301070</v>
      </c>
      <c r="I16" s="410">
        <f t="shared" si="1"/>
        <v>0</v>
      </c>
      <c r="J16" s="410">
        <f t="shared" si="1"/>
        <v>964146</v>
      </c>
      <c r="K16" s="410">
        <f t="shared" si="1"/>
        <v>0</v>
      </c>
      <c r="L16" s="410">
        <f t="shared" si="1"/>
        <v>964146</v>
      </c>
      <c r="M16" s="211" t="s">
        <v>664</v>
      </c>
      <c r="N16" s="643">
        <f t="shared" si="0"/>
        <v>964146</v>
      </c>
    </row>
    <row r="17" spans="1:14" s="645" customFormat="1" ht="15.75">
      <c r="A17" s="15" t="s">
        <v>21</v>
      </c>
      <c r="B17" s="15"/>
      <c r="C17" s="2" t="s">
        <v>754</v>
      </c>
      <c r="D17" s="168"/>
      <c r="E17" s="212"/>
      <c r="F17" s="409"/>
      <c r="G17" s="409"/>
      <c r="H17" s="409"/>
      <c r="I17" s="409"/>
      <c r="J17" s="409"/>
      <c r="K17" s="409"/>
      <c r="L17" s="409"/>
      <c r="M17" s="208" t="s">
        <v>67</v>
      </c>
      <c r="N17" s="643">
        <f t="shared" si="0"/>
        <v>0</v>
      </c>
    </row>
    <row r="18" spans="1:14" s="645" customFormat="1" ht="15">
      <c r="A18" s="15"/>
      <c r="B18" s="15" t="s">
        <v>624</v>
      </c>
      <c r="C18" s="2"/>
      <c r="D18" s="2" t="s">
        <v>479</v>
      </c>
      <c r="E18" s="212"/>
      <c r="F18" s="409">
        <v>0</v>
      </c>
      <c r="G18" s="409">
        <v>9</v>
      </c>
      <c r="H18" s="409">
        <v>0</v>
      </c>
      <c r="I18" s="409">
        <v>0</v>
      </c>
      <c r="J18" s="409">
        <v>9</v>
      </c>
      <c r="K18" s="409">
        <v>0</v>
      </c>
      <c r="L18" s="409">
        <f>G18+H18</f>
        <v>9</v>
      </c>
      <c r="M18" s="208" t="s">
        <v>98</v>
      </c>
      <c r="N18" s="643">
        <f t="shared" si="0"/>
        <v>9</v>
      </c>
    </row>
    <row r="19" spans="1:14" s="645" customFormat="1" ht="15">
      <c r="A19" s="15"/>
      <c r="B19" s="15" t="s">
        <v>627</v>
      </c>
      <c r="C19" s="2"/>
      <c r="D19" s="2" t="s">
        <v>134</v>
      </c>
      <c r="E19" s="212"/>
      <c r="F19" s="409">
        <v>91346</v>
      </c>
      <c r="G19" s="409">
        <v>91346</v>
      </c>
      <c r="H19" s="409">
        <v>0</v>
      </c>
      <c r="I19" s="409">
        <v>0</v>
      </c>
      <c r="J19" s="409">
        <v>0</v>
      </c>
      <c r="K19" s="409">
        <v>91346</v>
      </c>
      <c r="L19" s="409">
        <f>G19+H19</f>
        <v>91346</v>
      </c>
      <c r="M19" s="208" t="s">
        <v>126</v>
      </c>
      <c r="N19" s="643">
        <f t="shared" si="0"/>
        <v>91346</v>
      </c>
    </row>
    <row r="20" spans="1:14" s="645" customFormat="1" ht="15">
      <c r="A20" s="1"/>
      <c r="B20" s="1" t="s">
        <v>652</v>
      </c>
      <c r="C20" s="2"/>
      <c r="D20" s="14" t="s">
        <v>755</v>
      </c>
      <c r="E20" s="212"/>
      <c r="F20" s="409">
        <v>0</v>
      </c>
      <c r="G20" s="409">
        <v>14055</v>
      </c>
      <c r="H20" s="409">
        <v>0</v>
      </c>
      <c r="I20" s="409">
        <v>0</v>
      </c>
      <c r="J20" s="409">
        <v>0</v>
      </c>
      <c r="K20" s="409">
        <v>14055</v>
      </c>
      <c r="L20" s="409">
        <f>G20+H20</f>
        <v>14055</v>
      </c>
      <c r="M20" s="208" t="s">
        <v>588</v>
      </c>
      <c r="N20" s="643">
        <f t="shared" si="0"/>
        <v>14055</v>
      </c>
    </row>
    <row r="21" spans="1:14" s="221" customFormat="1" ht="15.75">
      <c r="A21" s="173" t="s">
        <v>21</v>
      </c>
      <c r="B21" s="173"/>
      <c r="C21" s="3" t="s">
        <v>44</v>
      </c>
      <c r="D21" s="176"/>
      <c r="E21" s="210"/>
      <c r="F21" s="410">
        <f aca="true" t="shared" si="2" ref="F21:L21">SUM(F17:F20)</f>
        <v>91346</v>
      </c>
      <c r="G21" s="410">
        <f t="shared" si="2"/>
        <v>105410</v>
      </c>
      <c r="H21" s="410">
        <f t="shared" si="2"/>
        <v>0</v>
      </c>
      <c r="I21" s="410">
        <f t="shared" si="2"/>
        <v>0</v>
      </c>
      <c r="J21" s="410">
        <f t="shared" si="2"/>
        <v>9</v>
      </c>
      <c r="K21" s="410">
        <f t="shared" si="2"/>
        <v>105401</v>
      </c>
      <c r="L21" s="410">
        <f t="shared" si="2"/>
        <v>105410</v>
      </c>
      <c r="M21" s="211" t="s">
        <v>810</v>
      </c>
      <c r="N21" s="643">
        <f t="shared" si="0"/>
        <v>105410</v>
      </c>
    </row>
    <row r="22" spans="1:14" s="221" customFormat="1" ht="12.75" customHeight="1">
      <c r="A22" s="15" t="s">
        <v>22</v>
      </c>
      <c r="B22" s="15"/>
      <c r="C22" s="2" t="s">
        <v>762</v>
      </c>
      <c r="D22" s="168"/>
      <c r="E22" s="213"/>
      <c r="F22" s="411"/>
      <c r="G22" s="411"/>
      <c r="H22" s="411"/>
      <c r="I22" s="408"/>
      <c r="J22" s="408"/>
      <c r="K22" s="408"/>
      <c r="L22" s="408"/>
      <c r="M22" s="646" t="s">
        <v>631</v>
      </c>
      <c r="N22" s="643">
        <f t="shared" si="0"/>
        <v>0</v>
      </c>
    </row>
    <row r="23" spans="1:14" s="645" customFormat="1" ht="15">
      <c r="A23" s="1"/>
      <c r="B23" s="1" t="s">
        <v>624</v>
      </c>
      <c r="C23" s="2"/>
      <c r="D23" s="2" t="s">
        <v>764</v>
      </c>
      <c r="E23" s="212"/>
      <c r="F23" s="409">
        <v>130000</v>
      </c>
      <c r="G23" s="409">
        <v>130000</v>
      </c>
      <c r="H23" s="409">
        <v>0</v>
      </c>
      <c r="I23" s="409">
        <v>0</v>
      </c>
      <c r="J23" s="409">
        <v>130000</v>
      </c>
      <c r="K23" s="409">
        <v>0</v>
      </c>
      <c r="L23" s="409">
        <f>G23+H23</f>
        <v>130000</v>
      </c>
      <c r="M23" s="208" t="s">
        <v>629</v>
      </c>
      <c r="N23" s="643">
        <f t="shared" si="0"/>
        <v>130000</v>
      </c>
    </row>
    <row r="24" spans="1:14" ht="15">
      <c r="A24" s="1"/>
      <c r="B24" s="1" t="s">
        <v>627</v>
      </c>
      <c r="C24" s="2"/>
      <c r="D24" s="2" t="s">
        <v>763</v>
      </c>
      <c r="E24" s="214"/>
      <c r="F24" s="412">
        <v>626000</v>
      </c>
      <c r="G24" s="412">
        <v>626000</v>
      </c>
      <c r="H24" s="412">
        <v>0</v>
      </c>
      <c r="I24" s="409">
        <v>0</v>
      </c>
      <c r="J24" s="409">
        <v>626000</v>
      </c>
      <c r="K24" s="409">
        <v>0</v>
      </c>
      <c r="L24" s="409">
        <f>G24+H24</f>
        <v>626000</v>
      </c>
      <c r="M24" s="215" t="s">
        <v>811</v>
      </c>
      <c r="N24" s="643">
        <f t="shared" si="0"/>
        <v>626000</v>
      </c>
    </row>
    <row r="25" spans="1:14" s="221" customFormat="1" ht="15.75">
      <c r="A25" s="1"/>
      <c r="B25" s="1" t="s">
        <v>652</v>
      </c>
      <c r="C25" s="2"/>
      <c r="D25" s="2" t="s">
        <v>765</v>
      </c>
      <c r="E25" s="213"/>
      <c r="F25" s="412">
        <v>3100</v>
      </c>
      <c r="G25" s="412">
        <v>3100</v>
      </c>
      <c r="H25" s="412">
        <v>84</v>
      </c>
      <c r="I25" s="409">
        <v>0</v>
      </c>
      <c r="J25" s="409">
        <v>3184</v>
      </c>
      <c r="K25" s="409">
        <v>0</v>
      </c>
      <c r="L25" s="409">
        <f>G25+H25</f>
        <v>3184</v>
      </c>
      <c r="M25" s="215" t="s">
        <v>635</v>
      </c>
      <c r="N25" s="643">
        <f t="shared" si="0"/>
        <v>3184</v>
      </c>
    </row>
    <row r="26" spans="1:14" s="221" customFormat="1" ht="15.75">
      <c r="A26" s="173" t="s">
        <v>22</v>
      </c>
      <c r="B26" s="173"/>
      <c r="C26" s="3" t="s">
        <v>766</v>
      </c>
      <c r="D26" s="176"/>
      <c r="E26" s="210"/>
      <c r="F26" s="410">
        <f aca="true" t="shared" si="3" ref="F26:L26">SUM(F23:F25)</f>
        <v>759100</v>
      </c>
      <c r="G26" s="410">
        <f t="shared" si="3"/>
        <v>759100</v>
      </c>
      <c r="H26" s="410">
        <f t="shared" si="3"/>
        <v>84</v>
      </c>
      <c r="I26" s="410">
        <f t="shared" si="3"/>
        <v>0</v>
      </c>
      <c r="J26" s="410">
        <f t="shared" si="3"/>
        <v>759184</v>
      </c>
      <c r="K26" s="410">
        <f t="shared" si="3"/>
        <v>0</v>
      </c>
      <c r="L26" s="410">
        <f t="shared" si="3"/>
        <v>759184</v>
      </c>
      <c r="M26" s="216" t="s">
        <v>631</v>
      </c>
      <c r="N26" s="643">
        <f t="shared" si="0"/>
        <v>759184</v>
      </c>
    </row>
    <row r="27" spans="1:14" ht="15.75">
      <c r="A27" s="15" t="s">
        <v>23</v>
      </c>
      <c r="B27" s="15"/>
      <c r="C27" s="2" t="s">
        <v>626</v>
      </c>
      <c r="D27" s="14"/>
      <c r="E27" s="213"/>
      <c r="F27" s="413"/>
      <c r="G27" s="413"/>
      <c r="H27" s="413"/>
      <c r="I27" s="408"/>
      <c r="J27" s="408"/>
      <c r="K27" s="408"/>
      <c r="L27" s="408"/>
      <c r="M27" s="215" t="s">
        <v>462</v>
      </c>
      <c r="N27" s="643">
        <f t="shared" si="0"/>
        <v>0</v>
      </c>
    </row>
    <row r="28" spans="1:14" ht="15">
      <c r="A28" s="1"/>
      <c r="B28" s="1" t="s">
        <v>624</v>
      </c>
      <c r="C28" s="2"/>
      <c r="D28" s="2" t="s">
        <v>767</v>
      </c>
      <c r="E28" s="214"/>
      <c r="F28" s="412">
        <v>123569</v>
      </c>
      <c r="G28" s="412">
        <v>123569</v>
      </c>
      <c r="H28" s="412">
        <v>-3110</v>
      </c>
      <c r="I28" s="409">
        <v>0</v>
      </c>
      <c r="J28" s="409">
        <v>32959</v>
      </c>
      <c r="K28" s="409">
        <v>87500</v>
      </c>
      <c r="L28" s="409">
        <f>G28+H28</f>
        <v>120459</v>
      </c>
      <c r="M28" s="215" t="s">
        <v>462</v>
      </c>
      <c r="N28" s="643">
        <f t="shared" si="0"/>
        <v>120459</v>
      </c>
    </row>
    <row r="29" spans="1:14" ht="15.75">
      <c r="A29" s="1"/>
      <c r="B29" s="1" t="s">
        <v>627</v>
      </c>
      <c r="C29" s="8"/>
      <c r="D29" s="2" t="s">
        <v>653</v>
      </c>
      <c r="E29" s="213"/>
      <c r="F29" s="412">
        <v>12000</v>
      </c>
      <c r="G29" s="412">
        <v>12000</v>
      </c>
      <c r="H29" s="412">
        <v>0</v>
      </c>
      <c r="I29" s="409">
        <v>0</v>
      </c>
      <c r="J29" s="409">
        <v>0</v>
      </c>
      <c r="K29" s="409">
        <v>12000</v>
      </c>
      <c r="L29" s="409">
        <f>G29+H29</f>
        <v>12000</v>
      </c>
      <c r="M29" s="215" t="s">
        <v>462</v>
      </c>
      <c r="N29" s="643">
        <f t="shared" si="0"/>
        <v>12000</v>
      </c>
    </row>
    <row r="30" spans="1:14" s="221" customFormat="1" ht="15.75">
      <c r="A30" s="1"/>
      <c r="B30" s="1" t="s">
        <v>652</v>
      </c>
      <c r="C30" s="8"/>
      <c r="D30" s="2" t="s">
        <v>768</v>
      </c>
      <c r="E30" s="213"/>
      <c r="F30" s="412">
        <v>100622</v>
      </c>
      <c r="G30" s="412">
        <v>100622</v>
      </c>
      <c r="H30" s="412">
        <v>0</v>
      </c>
      <c r="I30" s="409">
        <v>0</v>
      </c>
      <c r="J30" s="409">
        <v>100622</v>
      </c>
      <c r="K30" s="409">
        <v>0</v>
      </c>
      <c r="L30" s="409">
        <f>G30+H30</f>
        <v>100622</v>
      </c>
      <c r="M30" s="215" t="s">
        <v>769</v>
      </c>
      <c r="N30" s="643">
        <f t="shared" si="0"/>
        <v>100622</v>
      </c>
    </row>
    <row r="31" spans="1:14" s="221" customFormat="1" ht="15.75">
      <c r="A31" s="173" t="s">
        <v>23</v>
      </c>
      <c r="B31" s="173"/>
      <c r="C31" s="3" t="s">
        <v>639</v>
      </c>
      <c r="D31" s="176"/>
      <c r="E31" s="210"/>
      <c r="F31" s="410">
        <f aca="true" t="shared" si="4" ref="F31:L31">SUM(F28:F30)</f>
        <v>236191</v>
      </c>
      <c r="G31" s="410">
        <f t="shared" si="4"/>
        <v>236191</v>
      </c>
      <c r="H31" s="410">
        <f t="shared" si="4"/>
        <v>-3110</v>
      </c>
      <c r="I31" s="410">
        <f t="shared" si="4"/>
        <v>0</v>
      </c>
      <c r="J31" s="410">
        <f t="shared" si="4"/>
        <v>133581</v>
      </c>
      <c r="K31" s="410">
        <f t="shared" si="4"/>
        <v>99500</v>
      </c>
      <c r="L31" s="410">
        <f t="shared" si="4"/>
        <v>233081</v>
      </c>
      <c r="M31" s="216" t="s">
        <v>462</v>
      </c>
      <c r="N31" s="643">
        <f t="shared" si="0"/>
        <v>233081</v>
      </c>
    </row>
    <row r="32" spans="1:14" s="221" customFormat="1" ht="15.75">
      <c r="A32" s="15" t="s">
        <v>24</v>
      </c>
      <c r="B32" s="15"/>
      <c r="C32" s="2" t="s">
        <v>770</v>
      </c>
      <c r="D32" s="168"/>
      <c r="E32" s="213"/>
      <c r="F32" s="413"/>
      <c r="G32" s="413"/>
      <c r="H32" s="413"/>
      <c r="I32" s="408"/>
      <c r="J32" s="408"/>
      <c r="K32" s="408"/>
      <c r="L32" s="408"/>
      <c r="M32" s="217" t="s">
        <v>665</v>
      </c>
      <c r="N32" s="643">
        <f t="shared" si="0"/>
        <v>0</v>
      </c>
    </row>
    <row r="33" spans="1:14" s="221" customFormat="1" ht="15.75">
      <c r="A33" s="1"/>
      <c r="B33" s="1" t="s">
        <v>624</v>
      </c>
      <c r="C33" s="2"/>
      <c r="D33" s="2" t="s">
        <v>771</v>
      </c>
      <c r="E33" s="213"/>
      <c r="F33" s="412">
        <v>122000</v>
      </c>
      <c r="G33" s="412">
        <v>122000</v>
      </c>
      <c r="H33" s="412">
        <v>0</v>
      </c>
      <c r="I33" s="409">
        <v>0</v>
      </c>
      <c r="J33" s="409">
        <v>0</v>
      </c>
      <c r="K33" s="409">
        <v>122000</v>
      </c>
      <c r="L33" s="409">
        <f>G33+H33</f>
        <v>122000</v>
      </c>
      <c r="M33" s="215" t="s">
        <v>772</v>
      </c>
      <c r="N33" s="643">
        <f t="shared" si="0"/>
        <v>122000</v>
      </c>
    </row>
    <row r="34" spans="1:14" s="221" customFormat="1" ht="15.75">
      <c r="A34" s="1"/>
      <c r="B34" s="1" t="s">
        <v>627</v>
      </c>
      <c r="C34" s="2"/>
      <c r="D34" s="2" t="s">
        <v>774</v>
      </c>
      <c r="E34" s="213"/>
      <c r="F34" s="412">
        <v>0</v>
      </c>
      <c r="G34" s="412">
        <v>0</v>
      </c>
      <c r="H34" s="412">
        <v>0</v>
      </c>
      <c r="I34" s="409">
        <v>0</v>
      </c>
      <c r="J34" s="409">
        <v>0</v>
      </c>
      <c r="K34" s="409">
        <v>0</v>
      </c>
      <c r="L34" s="409">
        <f>G34+H34</f>
        <v>0</v>
      </c>
      <c r="M34" s="215" t="s">
        <v>773</v>
      </c>
      <c r="N34" s="643">
        <f t="shared" si="0"/>
        <v>0</v>
      </c>
    </row>
    <row r="35" spans="1:14" s="221" customFormat="1" ht="15.75">
      <c r="A35" s="173" t="s">
        <v>24</v>
      </c>
      <c r="B35" s="173"/>
      <c r="C35" s="3" t="s">
        <v>775</v>
      </c>
      <c r="D35" s="176"/>
      <c r="E35" s="210"/>
      <c r="F35" s="410">
        <f aca="true" t="shared" si="5" ref="F35:L35">SUM(F33:F34)</f>
        <v>122000</v>
      </c>
      <c r="G35" s="410">
        <f t="shared" si="5"/>
        <v>122000</v>
      </c>
      <c r="H35" s="410">
        <f t="shared" si="5"/>
        <v>0</v>
      </c>
      <c r="I35" s="410">
        <f t="shared" si="5"/>
        <v>0</v>
      </c>
      <c r="J35" s="410">
        <f t="shared" si="5"/>
        <v>0</v>
      </c>
      <c r="K35" s="410">
        <f t="shared" si="5"/>
        <v>122000</v>
      </c>
      <c r="L35" s="410">
        <f t="shared" si="5"/>
        <v>122000</v>
      </c>
      <c r="M35" s="211" t="s">
        <v>665</v>
      </c>
      <c r="N35" s="643">
        <f t="shared" si="0"/>
        <v>122000</v>
      </c>
    </row>
    <row r="36" spans="1:14" s="221" customFormat="1" ht="15.75">
      <c r="A36" s="15" t="s">
        <v>25</v>
      </c>
      <c r="B36" s="15"/>
      <c r="C36" s="2" t="s">
        <v>776</v>
      </c>
      <c r="D36" s="168"/>
      <c r="E36" s="213"/>
      <c r="F36" s="413"/>
      <c r="G36" s="413"/>
      <c r="H36" s="413"/>
      <c r="I36" s="408"/>
      <c r="J36" s="408"/>
      <c r="K36" s="408"/>
      <c r="L36" s="408"/>
      <c r="M36" s="217"/>
      <c r="N36" s="643">
        <f t="shared" si="0"/>
        <v>0</v>
      </c>
    </row>
    <row r="37" spans="1:14" s="221" customFormat="1" ht="15.75">
      <c r="A37" s="15"/>
      <c r="B37" s="15" t="s">
        <v>624</v>
      </c>
      <c r="C37" s="2"/>
      <c r="D37" s="33" t="s">
        <v>776</v>
      </c>
      <c r="E37" s="213"/>
      <c r="F37" s="412">
        <v>4077</v>
      </c>
      <c r="G37" s="412">
        <v>4077</v>
      </c>
      <c r="H37" s="412">
        <v>22</v>
      </c>
      <c r="I37" s="409">
        <v>0</v>
      </c>
      <c r="J37" s="409">
        <v>0</v>
      </c>
      <c r="K37" s="409">
        <v>4099</v>
      </c>
      <c r="L37" s="409">
        <f>G37+H37</f>
        <v>4099</v>
      </c>
      <c r="M37" s="215" t="s">
        <v>99</v>
      </c>
      <c r="N37" s="643">
        <f t="shared" si="0"/>
        <v>4099</v>
      </c>
    </row>
    <row r="38" spans="1:14" s="221" customFormat="1" ht="15.75">
      <c r="A38" s="1"/>
      <c r="B38" s="1" t="s">
        <v>627</v>
      </c>
      <c r="C38" s="2"/>
      <c r="D38" s="2" t="s">
        <v>777</v>
      </c>
      <c r="E38" s="213"/>
      <c r="F38" s="412">
        <v>0</v>
      </c>
      <c r="G38" s="412">
        <v>0</v>
      </c>
      <c r="H38" s="412">
        <v>25</v>
      </c>
      <c r="I38" s="409">
        <v>0</v>
      </c>
      <c r="J38" s="409">
        <v>20</v>
      </c>
      <c r="K38" s="409">
        <v>5</v>
      </c>
      <c r="L38" s="409">
        <f>G38+H38</f>
        <v>25</v>
      </c>
      <c r="M38" s="215" t="s">
        <v>778</v>
      </c>
      <c r="N38" s="643">
        <f t="shared" si="0"/>
        <v>25</v>
      </c>
    </row>
    <row r="39" spans="1:14" s="221" customFormat="1" ht="15.75">
      <c r="A39" s="173" t="s">
        <v>25</v>
      </c>
      <c r="B39" s="173"/>
      <c r="C39" s="3" t="s">
        <v>779</v>
      </c>
      <c r="D39" s="176"/>
      <c r="E39" s="210"/>
      <c r="F39" s="410">
        <f>SUM(F37:F38)</f>
        <v>4077</v>
      </c>
      <c r="G39" s="410">
        <f>SUM(G37:G38)</f>
        <v>4077</v>
      </c>
      <c r="H39" s="410">
        <f>SUM(H37:H38)</f>
        <v>47</v>
      </c>
      <c r="I39" s="410">
        <f>SUM(I38,I37)</f>
        <v>0</v>
      </c>
      <c r="J39" s="410">
        <f>SUM(J38,J37)</f>
        <v>20</v>
      </c>
      <c r="K39" s="410">
        <f>SUM(K38,K37)</f>
        <v>4104</v>
      </c>
      <c r="L39" s="410">
        <f>SUM(L38,L37)</f>
        <v>4124</v>
      </c>
      <c r="M39" s="211" t="s">
        <v>778</v>
      </c>
      <c r="N39" s="643">
        <f t="shared" si="0"/>
        <v>4124</v>
      </c>
    </row>
    <row r="40" spans="1:14" s="221" customFormat="1" ht="15.75">
      <c r="A40" s="15" t="s">
        <v>26</v>
      </c>
      <c r="B40" s="15"/>
      <c r="C40" s="2" t="s">
        <v>795</v>
      </c>
      <c r="D40" s="168"/>
      <c r="E40" s="213"/>
      <c r="F40" s="412"/>
      <c r="G40" s="412"/>
      <c r="H40" s="412"/>
      <c r="I40" s="409"/>
      <c r="J40" s="409"/>
      <c r="K40" s="409"/>
      <c r="L40" s="409"/>
      <c r="M40" s="215" t="s">
        <v>783</v>
      </c>
      <c r="N40" s="643">
        <f t="shared" si="0"/>
        <v>0</v>
      </c>
    </row>
    <row r="41" spans="1:14" s="221" customFormat="1" ht="15.75">
      <c r="A41" s="1"/>
      <c r="B41" s="1" t="s">
        <v>624</v>
      </c>
      <c r="C41" s="2"/>
      <c r="D41" s="2" t="s">
        <v>780</v>
      </c>
      <c r="E41" s="213"/>
      <c r="F41" s="412">
        <v>1000</v>
      </c>
      <c r="G41" s="412">
        <v>1000</v>
      </c>
      <c r="H41" s="412">
        <v>946</v>
      </c>
      <c r="I41" s="409">
        <v>0</v>
      </c>
      <c r="J41" s="409">
        <v>1946</v>
      </c>
      <c r="K41" s="409">
        <v>0</v>
      </c>
      <c r="L41" s="409">
        <f>G41+H41</f>
        <v>1946</v>
      </c>
      <c r="M41" s="215" t="s">
        <v>783</v>
      </c>
      <c r="N41" s="643">
        <f t="shared" si="0"/>
        <v>1946</v>
      </c>
    </row>
    <row r="42" spans="1:14" s="221" customFormat="1" ht="15.75">
      <c r="A42" s="1"/>
      <c r="B42" s="1" t="s">
        <v>627</v>
      </c>
      <c r="C42" s="2"/>
      <c r="D42" s="2" t="s">
        <v>781</v>
      </c>
      <c r="E42" s="213"/>
      <c r="F42" s="412">
        <v>200</v>
      </c>
      <c r="G42" s="412">
        <v>200</v>
      </c>
      <c r="H42" s="412">
        <v>0</v>
      </c>
      <c r="I42" s="409">
        <v>0</v>
      </c>
      <c r="J42" s="409">
        <v>200</v>
      </c>
      <c r="K42" s="409">
        <v>0</v>
      </c>
      <c r="L42" s="409">
        <f>G42+H42</f>
        <v>200</v>
      </c>
      <c r="M42" s="215" t="s">
        <v>784</v>
      </c>
      <c r="N42" s="643">
        <f t="shared" si="0"/>
        <v>200</v>
      </c>
    </row>
    <row r="43" spans="1:14" s="221" customFormat="1" ht="15.75">
      <c r="A43" s="173" t="s">
        <v>26</v>
      </c>
      <c r="B43" s="173"/>
      <c r="C43" s="3" t="s">
        <v>807</v>
      </c>
      <c r="D43" s="176"/>
      <c r="E43" s="210"/>
      <c r="F43" s="410">
        <f aca="true" t="shared" si="6" ref="F43:L43">SUM(F41:F42)</f>
        <v>1200</v>
      </c>
      <c r="G43" s="410">
        <f t="shared" si="6"/>
        <v>1200</v>
      </c>
      <c r="H43" s="410">
        <f t="shared" si="6"/>
        <v>946</v>
      </c>
      <c r="I43" s="410">
        <f t="shared" si="6"/>
        <v>0</v>
      </c>
      <c r="J43" s="410">
        <f t="shared" si="6"/>
        <v>2146</v>
      </c>
      <c r="K43" s="410">
        <f t="shared" si="6"/>
        <v>0</v>
      </c>
      <c r="L43" s="410">
        <f t="shared" si="6"/>
        <v>2146</v>
      </c>
      <c r="M43" s="211" t="s">
        <v>783</v>
      </c>
      <c r="N43" s="643">
        <f t="shared" si="0"/>
        <v>2146</v>
      </c>
    </row>
    <row r="44" spans="1:14" s="221" customFormat="1" ht="15.75">
      <c r="A44" s="15" t="s">
        <v>27</v>
      </c>
      <c r="B44" s="15"/>
      <c r="C44" s="2" t="s">
        <v>709</v>
      </c>
      <c r="D44" s="168"/>
      <c r="E44" s="213"/>
      <c r="F44" s="412"/>
      <c r="G44" s="412"/>
      <c r="H44" s="412"/>
      <c r="I44" s="409"/>
      <c r="J44" s="409"/>
      <c r="K44" s="409"/>
      <c r="L44" s="409"/>
      <c r="M44" s="215" t="s">
        <v>593</v>
      </c>
      <c r="N44" s="643">
        <f t="shared" si="0"/>
        <v>0</v>
      </c>
    </row>
    <row r="45" spans="1:14" s="221" customFormat="1" ht="15.75">
      <c r="A45" s="1"/>
      <c r="B45" s="1" t="s">
        <v>624</v>
      </c>
      <c r="C45" s="2"/>
      <c r="D45" s="2" t="s">
        <v>847</v>
      </c>
      <c r="E45" s="213"/>
      <c r="F45" s="412">
        <v>0</v>
      </c>
      <c r="G45" s="412">
        <v>0</v>
      </c>
      <c r="H45" s="412">
        <v>1965</v>
      </c>
      <c r="I45" s="409">
        <v>0</v>
      </c>
      <c r="J45" s="409">
        <v>0</v>
      </c>
      <c r="K45" s="409">
        <v>1965</v>
      </c>
      <c r="L45" s="409">
        <f>G45+H45</f>
        <v>1965</v>
      </c>
      <c r="M45" s="215" t="s">
        <v>785</v>
      </c>
      <c r="N45" s="643">
        <f t="shared" si="0"/>
        <v>1965</v>
      </c>
    </row>
    <row r="46" spans="1:14" s="221" customFormat="1" ht="15.75">
      <c r="A46" s="1"/>
      <c r="B46" s="1" t="s">
        <v>627</v>
      </c>
      <c r="C46" s="2"/>
      <c r="D46" s="2" t="s">
        <v>668</v>
      </c>
      <c r="E46" s="213"/>
      <c r="F46" s="412">
        <v>245469</v>
      </c>
      <c r="G46" s="412">
        <v>245469</v>
      </c>
      <c r="H46" s="412">
        <v>684313</v>
      </c>
      <c r="I46" s="409">
        <v>0</v>
      </c>
      <c r="J46" s="409">
        <v>921130</v>
      </c>
      <c r="K46" s="409">
        <v>8652</v>
      </c>
      <c r="L46" s="409">
        <f>G46+H46</f>
        <v>929782</v>
      </c>
      <c r="M46" s="215" t="s">
        <v>790</v>
      </c>
      <c r="N46" s="643">
        <f t="shared" si="0"/>
        <v>929782</v>
      </c>
    </row>
    <row r="47" spans="1:14" s="221" customFormat="1" ht="15.75">
      <c r="A47" s="173" t="s">
        <v>27</v>
      </c>
      <c r="B47" s="173"/>
      <c r="C47" s="3" t="s">
        <v>672</v>
      </c>
      <c r="D47" s="176"/>
      <c r="E47" s="210"/>
      <c r="F47" s="410">
        <f aca="true" t="shared" si="7" ref="F47:L47">SUM(F45:F46)</f>
        <v>245469</v>
      </c>
      <c r="G47" s="410">
        <f t="shared" si="7"/>
        <v>245469</v>
      </c>
      <c r="H47" s="410">
        <f t="shared" si="7"/>
        <v>686278</v>
      </c>
      <c r="I47" s="410">
        <f t="shared" si="7"/>
        <v>0</v>
      </c>
      <c r="J47" s="410">
        <f t="shared" si="7"/>
        <v>921130</v>
      </c>
      <c r="K47" s="410">
        <f t="shared" si="7"/>
        <v>10617</v>
      </c>
      <c r="L47" s="410">
        <f t="shared" si="7"/>
        <v>931747</v>
      </c>
      <c r="M47" s="211" t="s">
        <v>593</v>
      </c>
      <c r="N47" s="643">
        <f t="shared" si="0"/>
        <v>931747</v>
      </c>
    </row>
    <row r="48" spans="1:14" s="221" customFormat="1" ht="15.75">
      <c r="A48" s="218"/>
      <c r="B48" s="218"/>
      <c r="C48" s="219" t="s">
        <v>68</v>
      </c>
      <c r="D48" s="218"/>
      <c r="E48" s="218"/>
      <c r="F48" s="410">
        <f aca="true" t="shared" si="8" ref="F48:L48">SUM(F16,F21,F26,F31,F35,F39,F43,F47)</f>
        <v>2113620</v>
      </c>
      <c r="G48" s="410">
        <f t="shared" si="8"/>
        <v>2136523</v>
      </c>
      <c r="H48" s="410">
        <f t="shared" si="8"/>
        <v>985315</v>
      </c>
      <c r="I48" s="410">
        <f t="shared" si="8"/>
        <v>0</v>
      </c>
      <c r="J48" s="410">
        <f t="shared" si="8"/>
        <v>2780216</v>
      </c>
      <c r="K48" s="410">
        <f t="shared" si="8"/>
        <v>341622</v>
      </c>
      <c r="L48" s="410">
        <f t="shared" si="8"/>
        <v>3121838</v>
      </c>
      <c r="M48" s="211"/>
      <c r="N48" s="643">
        <f t="shared" si="0"/>
        <v>3121838</v>
      </c>
    </row>
    <row r="49" spans="1:14" s="221" customFormat="1" ht="15">
      <c r="A49" s="222"/>
      <c r="B49" s="223"/>
      <c r="C49" s="224"/>
      <c r="D49" s="225"/>
      <c r="F49" s="414"/>
      <c r="G49" s="414"/>
      <c r="H49" s="414"/>
      <c r="I49" s="408"/>
      <c r="J49" s="408"/>
      <c r="K49" s="408"/>
      <c r="L49" s="408"/>
      <c r="M49" s="217"/>
      <c r="N49" s="643">
        <f t="shared" si="0"/>
        <v>0</v>
      </c>
    </row>
    <row r="50" spans="1:14" s="221" customFormat="1" ht="15">
      <c r="A50" s="222"/>
      <c r="B50" s="223"/>
      <c r="C50" s="224"/>
      <c r="D50" s="225"/>
      <c r="F50" s="414"/>
      <c r="G50" s="414"/>
      <c r="H50" s="414"/>
      <c r="I50" s="408"/>
      <c r="J50" s="408"/>
      <c r="K50" s="408"/>
      <c r="L50" s="408"/>
      <c r="M50" s="217"/>
      <c r="N50" s="643">
        <f t="shared" si="0"/>
        <v>0</v>
      </c>
    </row>
    <row r="51" spans="1:14" s="221" customFormat="1" ht="15">
      <c r="A51" s="222"/>
      <c r="B51" s="226" t="s">
        <v>719</v>
      </c>
      <c r="C51" s="224"/>
      <c r="D51" s="225"/>
      <c r="F51" s="414"/>
      <c r="G51" s="414"/>
      <c r="H51" s="414"/>
      <c r="I51" s="408"/>
      <c r="J51" s="408"/>
      <c r="K51" s="408"/>
      <c r="L51" s="408"/>
      <c r="M51" s="217"/>
      <c r="N51" s="643">
        <f t="shared" si="0"/>
        <v>0</v>
      </c>
    </row>
    <row r="52" spans="1:14" s="221" customFormat="1" ht="15">
      <c r="A52" s="222"/>
      <c r="B52" s="223"/>
      <c r="C52" s="224"/>
      <c r="D52" s="225"/>
      <c r="F52" s="414"/>
      <c r="G52" s="414"/>
      <c r="H52" s="414"/>
      <c r="I52" s="408"/>
      <c r="J52" s="408"/>
      <c r="K52" s="408"/>
      <c r="L52" s="408"/>
      <c r="M52" s="217"/>
      <c r="N52" s="643">
        <f t="shared" si="0"/>
        <v>0</v>
      </c>
    </row>
    <row r="53" spans="1:14" s="221" customFormat="1" ht="15.75">
      <c r="A53" s="122" t="s">
        <v>624</v>
      </c>
      <c r="B53" s="227"/>
      <c r="C53" s="123"/>
      <c r="D53" s="124" t="s">
        <v>69</v>
      </c>
      <c r="E53" s="124"/>
      <c r="F53" s="415"/>
      <c r="G53" s="415"/>
      <c r="H53" s="415"/>
      <c r="I53" s="772"/>
      <c r="J53" s="772"/>
      <c r="K53" s="772"/>
      <c r="L53" s="772"/>
      <c r="M53" s="211"/>
      <c r="N53" s="643">
        <f t="shared" si="0"/>
        <v>0</v>
      </c>
    </row>
    <row r="54" spans="1:14" s="221" customFormat="1" ht="15">
      <c r="A54" s="4"/>
      <c r="B54" s="5" t="s">
        <v>20</v>
      </c>
      <c r="C54" s="9"/>
      <c r="D54" s="7" t="s">
        <v>673</v>
      </c>
      <c r="F54" s="416">
        <v>564993</v>
      </c>
      <c r="G54" s="416">
        <v>567411</v>
      </c>
      <c r="H54" s="416">
        <v>168005</v>
      </c>
      <c r="I54" s="409">
        <v>60966</v>
      </c>
      <c r="J54" s="409">
        <v>616278</v>
      </c>
      <c r="K54" s="409">
        <v>58172</v>
      </c>
      <c r="L54" s="409">
        <f>G54+H54</f>
        <v>735416</v>
      </c>
      <c r="M54" s="228" t="s">
        <v>470</v>
      </c>
      <c r="N54" s="643">
        <f t="shared" si="0"/>
        <v>735416</v>
      </c>
    </row>
    <row r="55" spans="1:14" s="221" customFormat="1" ht="15">
      <c r="A55" s="4"/>
      <c r="B55" s="5" t="s">
        <v>28</v>
      </c>
      <c r="C55" s="9"/>
      <c r="D55" s="7" t="s">
        <v>674</v>
      </c>
      <c r="F55" s="416">
        <v>147147</v>
      </c>
      <c r="G55" s="416">
        <v>147800</v>
      </c>
      <c r="H55" s="416">
        <v>23498</v>
      </c>
      <c r="I55" s="409">
        <v>16240</v>
      </c>
      <c r="J55" s="409">
        <v>139880</v>
      </c>
      <c r="K55" s="409">
        <v>15178</v>
      </c>
      <c r="L55" s="409">
        <f>G55+H55</f>
        <v>171298</v>
      </c>
      <c r="M55" s="228" t="s">
        <v>471</v>
      </c>
      <c r="N55" s="643">
        <f t="shared" si="0"/>
        <v>171298</v>
      </c>
    </row>
    <row r="56" spans="1:14" s="221" customFormat="1" ht="15.75">
      <c r="A56" s="4"/>
      <c r="B56" s="5" t="s">
        <v>29</v>
      </c>
      <c r="C56" s="9"/>
      <c r="D56" s="7" t="s">
        <v>472</v>
      </c>
      <c r="F56" s="414"/>
      <c r="G56" s="414"/>
      <c r="H56" s="414"/>
      <c r="I56" s="409"/>
      <c r="J56" s="409"/>
      <c r="K56" s="409"/>
      <c r="L56" s="409">
        <f>G56+H56</f>
        <v>0</v>
      </c>
      <c r="M56" s="215" t="s">
        <v>467</v>
      </c>
      <c r="N56" s="643">
        <f t="shared" si="0"/>
        <v>0</v>
      </c>
    </row>
    <row r="57" spans="1:14" s="221" customFormat="1" ht="15">
      <c r="A57" s="4"/>
      <c r="B57" s="5"/>
      <c r="C57" s="6" t="s">
        <v>46</v>
      </c>
      <c r="D57" s="7" t="s">
        <v>70</v>
      </c>
      <c r="F57" s="417">
        <v>5000</v>
      </c>
      <c r="G57" s="417">
        <v>5000</v>
      </c>
      <c r="H57" s="417">
        <v>0</v>
      </c>
      <c r="I57" s="409">
        <v>0</v>
      </c>
      <c r="J57" s="409">
        <v>0</v>
      </c>
      <c r="K57" s="409">
        <v>5000</v>
      </c>
      <c r="L57" s="409">
        <f>G57+H57</f>
        <v>5000</v>
      </c>
      <c r="M57" s="215" t="s">
        <v>577</v>
      </c>
      <c r="N57" s="643">
        <f t="shared" si="0"/>
        <v>5000</v>
      </c>
    </row>
    <row r="58" spans="1:14" s="221" customFormat="1" ht="15">
      <c r="A58" s="4"/>
      <c r="B58" s="5"/>
      <c r="C58" s="6" t="s">
        <v>47</v>
      </c>
      <c r="D58" s="7" t="s">
        <v>71</v>
      </c>
      <c r="F58" s="417">
        <v>462721</v>
      </c>
      <c r="G58" s="417">
        <v>462721</v>
      </c>
      <c r="H58" s="417">
        <v>76506</v>
      </c>
      <c r="I58" s="409">
        <v>0</v>
      </c>
      <c r="J58" s="409">
        <v>436460</v>
      </c>
      <c r="K58" s="409">
        <v>102767</v>
      </c>
      <c r="L58" s="409">
        <f>G58+H58</f>
        <v>539227</v>
      </c>
      <c r="M58" s="215" t="s">
        <v>72</v>
      </c>
      <c r="N58" s="643">
        <f t="shared" si="0"/>
        <v>539227</v>
      </c>
    </row>
    <row r="59" spans="1:14" s="221" customFormat="1" ht="15">
      <c r="A59" s="11"/>
      <c r="B59" s="12" t="s">
        <v>29</v>
      </c>
      <c r="C59" s="229"/>
      <c r="D59" s="13" t="s">
        <v>813</v>
      </c>
      <c r="E59" s="218"/>
      <c r="F59" s="418">
        <f aca="true" t="shared" si="9" ref="F59:L59">SUM(F57:F58)</f>
        <v>467721</v>
      </c>
      <c r="G59" s="418">
        <f t="shared" si="9"/>
        <v>467721</v>
      </c>
      <c r="H59" s="418">
        <f t="shared" si="9"/>
        <v>76506</v>
      </c>
      <c r="I59" s="773">
        <f t="shared" si="9"/>
        <v>0</v>
      </c>
      <c r="J59" s="773">
        <f t="shared" si="9"/>
        <v>436460</v>
      </c>
      <c r="K59" s="773">
        <f t="shared" si="9"/>
        <v>107767</v>
      </c>
      <c r="L59" s="773">
        <f t="shared" si="9"/>
        <v>544227</v>
      </c>
      <c r="M59" s="216" t="s">
        <v>467</v>
      </c>
      <c r="N59" s="643">
        <f t="shared" si="0"/>
        <v>544227</v>
      </c>
    </row>
    <row r="60" spans="1:14" s="221" customFormat="1" ht="15">
      <c r="A60" s="4"/>
      <c r="B60" s="5" t="s">
        <v>30</v>
      </c>
      <c r="C60" s="9"/>
      <c r="D60" s="7" t="s">
        <v>720</v>
      </c>
      <c r="F60" s="417">
        <v>42680</v>
      </c>
      <c r="G60" s="417">
        <v>42649</v>
      </c>
      <c r="H60" s="417">
        <v>93</v>
      </c>
      <c r="I60" s="774">
        <v>0</v>
      </c>
      <c r="J60" s="774">
        <v>42742</v>
      </c>
      <c r="K60" s="774">
        <v>0</v>
      </c>
      <c r="L60" s="774">
        <f>G60+H60</f>
        <v>42742</v>
      </c>
      <c r="M60" s="215" t="s">
        <v>469</v>
      </c>
      <c r="N60" s="643">
        <f t="shared" si="0"/>
        <v>42742</v>
      </c>
    </row>
    <row r="61" spans="1:14" s="221" customFormat="1" ht="15">
      <c r="A61" s="4"/>
      <c r="B61" s="5" t="s">
        <v>31</v>
      </c>
      <c r="C61" s="9"/>
      <c r="D61" s="7" t="s">
        <v>802</v>
      </c>
      <c r="F61" s="417"/>
      <c r="G61" s="417"/>
      <c r="H61" s="417"/>
      <c r="I61" s="774"/>
      <c r="J61" s="774"/>
      <c r="K61" s="774"/>
      <c r="L61" s="774"/>
      <c r="M61" s="215"/>
      <c r="N61" s="643">
        <f t="shared" si="0"/>
        <v>0</v>
      </c>
    </row>
    <row r="62" spans="1:14" s="221" customFormat="1" ht="15">
      <c r="A62" s="4"/>
      <c r="B62" s="10"/>
      <c r="C62" s="104" t="s">
        <v>53</v>
      </c>
      <c r="D62" s="7" t="s">
        <v>73</v>
      </c>
      <c r="E62" s="7"/>
      <c r="F62" s="417">
        <v>0</v>
      </c>
      <c r="G62" s="417">
        <v>0</v>
      </c>
      <c r="H62" s="417">
        <v>4294</v>
      </c>
      <c r="I62" s="774">
        <v>0</v>
      </c>
      <c r="J62" s="774">
        <v>4294</v>
      </c>
      <c r="K62" s="774">
        <v>0</v>
      </c>
      <c r="L62" s="774">
        <f aca="true" t="shared" si="10" ref="L62:L67">G62+H62</f>
        <v>4294</v>
      </c>
      <c r="M62" s="215" t="s">
        <v>5</v>
      </c>
      <c r="N62" s="643">
        <f t="shared" si="0"/>
        <v>4294</v>
      </c>
    </row>
    <row r="63" spans="1:14" s="221" customFormat="1" ht="15">
      <c r="A63" s="4"/>
      <c r="B63" s="10"/>
      <c r="C63" s="104" t="s">
        <v>48</v>
      </c>
      <c r="D63" s="7" t="s">
        <v>476</v>
      </c>
      <c r="E63" s="7"/>
      <c r="F63" s="417">
        <v>0</v>
      </c>
      <c r="G63" s="417">
        <v>0</v>
      </c>
      <c r="H63" s="417">
        <v>0</v>
      </c>
      <c r="I63" s="774">
        <v>0</v>
      </c>
      <c r="J63" s="774">
        <v>0</v>
      </c>
      <c r="K63" s="774">
        <v>0</v>
      </c>
      <c r="L63" s="774">
        <f t="shared" si="10"/>
        <v>0</v>
      </c>
      <c r="M63" s="215" t="s">
        <v>552</v>
      </c>
      <c r="N63" s="643">
        <f t="shared" si="0"/>
        <v>0</v>
      </c>
    </row>
    <row r="64" spans="1:14" s="221" customFormat="1" ht="15">
      <c r="A64" s="4"/>
      <c r="B64" s="10"/>
      <c r="C64" s="104" t="s">
        <v>51</v>
      </c>
      <c r="D64" s="7" t="s">
        <v>74</v>
      </c>
      <c r="E64" s="7"/>
      <c r="F64" s="417">
        <v>228183</v>
      </c>
      <c r="G64" s="417">
        <v>235093</v>
      </c>
      <c r="H64" s="417">
        <v>20333</v>
      </c>
      <c r="I64" s="774">
        <v>0</v>
      </c>
      <c r="J64" s="774">
        <v>250852</v>
      </c>
      <c r="K64" s="774">
        <v>4574</v>
      </c>
      <c r="L64" s="774">
        <f t="shared" si="10"/>
        <v>255426</v>
      </c>
      <c r="M64" s="215" t="s">
        <v>571</v>
      </c>
      <c r="N64" s="643">
        <f t="shared" si="0"/>
        <v>255426</v>
      </c>
    </row>
    <row r="65" spans="1:14" s="221" customFormat="1" ht="15">
      <c r="A65" s="4"/>
      <c r="B65" s="10"/>
      <c r="C65" s="104" t="s">
        <v>52</v>
      </c>
      <c r="D65" s="7" t="s">
        <v>477</v>
      </c>
      <c r="E65" s="7"/>
      <c r="F65" s="417">
        <v>1682</v>
      </c>
      <c r="G65" s="417">
        <v>1682</v>
      </c>
      <c r="H65" s="417">
        <v>22</v>
      </c>
      <c r="I65" s="774">
        <v>0</v>
      </c>
      <c r="J65" s="774">
        <v>0</v>
      </c>
      <c r="K65" s="774">
        <v>1704</v>
      </c>
      <c r="L65" s="774">
        <f t="shared" si="10"/>
        <v>1704</v>
      </c>
      <c r="M65" s="215" t="s">
        <v>101</v>
      </c>
      <c r="N65" s="643">
        <f t="shared" si="0"/>
        <v>1704</v>
      </c>
    </row>
    <row r="66" spans="1:14" s="221" customFormat="1" ht="15">
      <c r="A66" s="4"/>
      <c r="B66" s="10"/>
      <c r="C66" s="104" t="s">
        <v>100</v>
      </c>
      <c r="D66" s="7" t="s">
        <v>75</v>
      </c>
      <c r="E66" s="7"/>
      <c r="F66" s="417">
        <v>291167</v>
      </c>
      <c r="G66" s="417">
        <v>291167</v>
      </c>
      <c r="H66" s="417">
        <v>42444</v>
      </c>
      <c r="I66" s="774">
        <v>0</v>
      </c>
      <c r="J66" s="774">
        <v>137545</v>
      </c>
      <c r="K66" s="774">
        <v>196066</v>
      </c>
      <c r="L66" s="774">
        <f t="shared" si="10"/>
        <v>333611</v>
      </c>
      <c r="M66" s="215" t="s">
        <v>676</v>
      </c>
      <c r="N66" s="643">
        <f t="shared" si="0"/>
        <v>333611</v>
      </c>
    </row>
    <row r="67" spans="1:14" s="221" customFormat="1" ht="15">
      <c r="A67" s="4"/>
      <c r="B67" s="10"/>
      <c r="C67" s="104" t="s">
        <v>553</v>
      </c>
      <c r="D67" s="7" t="s">
        <v>76</v>
      </c>
      <c r="E67" s="7"/>
      <c r="F67" s="417">
        <v>7048</v>
      </c>
      <c r="G67" s="417">
        <v>5937</v>
      </c>
      <c r="H67" s="417">
        <v>61519</v>
      </c>
      <c r="I67" s="774">
        <v>0</v>
      </c>
      <c r="J67" s="774">
        <v>67456</v>
      </c>
      <c r="K67" s="774">
        <v>0</v>
      </c>
      <c r="L67" s="774">
        <f t="shared" si="10"/>
        <v>67456</v>
      </c>
      <c r="M67" s="215" t="s">
        <v>797</v>
      </c>
      <c r="N67" s="643">
        <f t="shared" si="0"/>
        <v>67456</v>
      </c>
    </row>
    <row r="68" spans="1:14" s="221" customFormat="1" ht="15">
      <c r="A68" s="11"/>
      <c r="B68" s="230" t="s">
        <v>31</v>
      </c>
      <c r="C68" s="231"/>
      <c r="D68" s="13" t="s">
        <v>85</v>
      </c>
      <c r="E68" s="13"/>
      <c r="F68" s="418">
        <f aca="true" t="shared" si="11" ref="F68:L68">SUM(F62:F67)</f>
        <v>528080</v>
      </c>
      <c r="G68" s="418">
        <f t="shared" si="11"/>
        <v>533879</v>
      </c>
      <c r="H68" s="418">
        <f t="shared" si="11"/>
        <v>128612</v>
      </c>
      <c r="I68" s="773">
        <f t="shared" si="11"/>
        <v>0</v>
      </c>
      <c r="J68" s="773">
        <f t="shared" si="11"/>
        <v>460147</v>
      </c>
      <c r="K68" s="773">
        <f t="shared" si="11"/>
        <v>202344</v>
      </c>
      <c r="L68" s="773">
        <f t="shared" si="11"/>
        <v>662491</v>
      </c>
      <c r="M68" s="216" t="s">
        <v>803</v>
      </c>
      <c r="N68" s="643">
        <f t="shared" si="0"/>
        <v>662491</v>
      </c>
    </row>
    <row r="69" spans="1:14" s="221" customFormat="1" ht="15.75">
      <c r="A69" s="122" t="s">
        <v>624</v>
      </c>
      <c r="B69" s="122"/>
      <c r="C69" s="124"/>
      <c r="D69" s="124" t="s">
        <v>679</v>
      </c>
      <c r="E69" s="124"/>
      <c r="F69" s="419">
        <f aca="true" t="shared" si="12" ref="F69:L69">SUM(F54,F55,F59,F60,F68)</f>
        <v>1750621</v>
      </c>
      <c r="G69" s="419">
        <f t="shared" si="12"/>
        <v>1759460</v>
      </c>
      <c r="H69" s="419">
        <f t="shared" si="12"/>
        <v>396714</v>
      </c>
      <c r="I69" s="775">
        <f t="shared" si="12"/>
        <v>77206</v>
      </c>
      <c r="J69" s="775">
        <f t="shared" si="12"/>
        <v>1695507</v>
      </c>
      <c r="K69" s="775">
        <f t="shared" si="12"/>
        <v>383461</v>
      </c>
      <c r="L69" s="775">
        <f t="shared" si="12"/>
        <v>2156174</v>
      </c>
      <c r="M69" s="216"/>
      <c r="N69" s="643">
        <f t="shared" si="0"/>
        <v>2156174</v>
      </c>
    </row>
    <row r="70" spans="1:14" s="221" customFormat="1" ht="15">
      <c r="A70" s="222"/>
      <c r="B70" s="223"/>
      <c r="C70" s="224"/>
      <c r="D70" s="225"/>
      <c r="F70" s="414"/>
      <c r="G70" s="414"/>
      <c r="H70" s="414"/>
      <c r="I70" s="408"/>
      <c r="J70" s="408"/>
      <c r="K70" s="408"/>
      <c r="L70" s="408"/>
      <c r="M70" s="217"/>
      <c r="N70" s="643">
        <f t="shared" si="0"/>
        <v>0</v>
      </c>
    </row>
    <row r="71" spans="1:14" s="221" customFormat="1" ht="15.75">
      <c r="A71" s="122" t="s">
        <v>627</v>
      </c>
      <c r="B71" s="227"/>
      <c r="C71" s="123"/>
      <c r="D71" s="124" t="s">
        <v>77</v>
      </c>
      <c r="E71" s="124"/>
      <c r="F71" s="415"/>
      <c r="G71" s="415"/>
      <c r="H71" s="415"/>
      <c r="I71" s="772"/>
      <c r="J71" s="772"/>
      <c r="K71" s="772"/>
      <c r="L71" s="772"/>
      <c r="M71" s="211"/>
      <c r="N71" s="643">
        <f t="shared" si="0"/>
        <v>0</v>
      </c>
    </row>
    <row r="72" spans="1:14" s="221" customFormat="1" ht="15.75">
      <c r="A72" s="222"/>
      <c r="B72" s="5" t="s">
        <v>32</v>
      </c>
      <c r="C72" s="128"/>
      <c r="D72" s="16" t="s">
        <v>78</v>
      </c>
      <c r="E72" s="129"/>
      <c r="F72" s="771">
        <v>316320</v>
      </c>
      <c r="G72" s="771">
        <v>330375</v>
      </c>
      <c r="H72" s="771">
        <v>477889</v>
      </c>
      <c r="I72" s="409">
        <v>0</v>
      </c>
      <c r="J72" s="409">
        <v>808264</v>
      </c>
      <c r="K72" s="409">
        <v>0</v>
      </c>
      <c r="L72" s="409">
        <f>G72+H72</f>
        <v>808264</v>
      </c>
      <c r="M72" s="215" t="s">
        <v>797</v>
      </c>
      <c r="N72" s="643">
        <f t="shared" si="0"/>
        <v>808264</v>
      </c>
    </row>
    <row r="73" spans="1:14" s="221" customFormat="1" ht="15.75">
      <c r="A73" s="222"/>
      <c r="B73" s="127" t="s">
        <v>33</v>
      </c>
      <c r="C73" s="128"/>
      <c r="D73" s="129" t="s">
        <v>79</v>
      </c>
      <c r="E73" s="129"/>
      <c r="F73" s="771">
        <v>30877</v>
      </c>
      <c r="G73" s="771">
        <v>30877</v>
      </c>
      <c r="H73" s="771">
        <v>70611</v>
      </c>
      <c r="I73" s="409">
        <v>0</v>
      </c>
      <c r="J73" s="409">
        <v>14756</v>
      </c>
      <c r="K73" s="409">
        <v>86732</v>
      </c>
      <c r="L73" s="409">
        <f>G73+H73</f>
        <v>101488</v>
      </c>
      <c r="M73" s="215" t="s">
        <v>682</v>
      </c>
      <c r="N73" s="643">
        <f t="shared" si="0"/>
        <v>101488</v>
      </c>
    </row>
    <row r="74" spans="1:14" s="221" customFormat="1" ht="15.75">
      <c r="A74" s="222"/>
      <c r="B74" s="127" t="s">
        <v>34</v>
      </c>
      <c r="C74" s="128"/>
      <c r="D74" s="16" t="s">
        <v>80</v>
      </c>
      <c r="E74" s="129"/>
      <c r="F74" s="771">
        <v>0</v>
      </c>
      <c r="G74" s="771">
        <v>0</v>
      </c>
      <c r="H74" s="771">
        <v>13014</v>
      </c>
      <c r="I74" s="409">
        <v>0</v>
      </c>
      <c r="J74" s="409">
        <v>0</v>
      </c>
      <c r="K74" s="409">
        <v>13014</v>
      </c>
      <c r="L74" s="409">
        <f>G74+H74</f>
        <v>13014</v>
      </c>
      <c r="M74" s="215" t="s">
        <v>685</v>
      </c>
      <c r="N74" s="643">
        <f t="shared" si="0"/>
        <v>13014</v>
      </c>
    </row>
    <row r="75" spans="1:14" s="221" customFormat="1" ht="15.75">
      <c r="A75" s="222"/>
      <c r="B75" s="127" t="s">
        <v>35</v>
      </c>
      <c r="C75" s="128"/>
      <c r="D75" s="16" t="s">
        <v>81</v>
      </c>
      <c r="E75" s="129"/>
      <c r="F75" s="771">
        <v>0</v>
      </c>
      <c r="G75" s="771">
        <v>9</v>
      </c>
      <c r="H75" s="771">
        <v>4453</v>
      </c>
      <c r="I75" s="409">
        <v>0</v>
      </c>
      <c r="J75" s="409">
        <v>9</v>
      </c>
      <c r="K75" s="409">
        <v>4453</v>
      </c>
      <c r="L75" s="409">
        <f>G75+H75</f>
        <v>4462</v>
      </c>
      <c r="M75" s="215" t="s">
        <v>687</v>
      </c>
      <c r="N75" s="643">
        <f t="shared" si="0"/>
        <v>4462</v>
      </c>
    </row>
    <row r="76" spans="1:14" s="221" customFormat="1" ht="15.75">
      <c r="A76" s="122" t="s">
        <v>627</v>
      </c>
      <c r="B76" s="122"/>
      <c r="C76" s="124"/>
      <c r="D76" s="124" t="s">
        <v>82</v>
      </c>
      <c r="E76" s="124"/>
      <c r="F76" s="420">
        <f aca="true" t="shared" si="13" ref="F76:L76">SUM(F72:F75)</f>
        <v>347197</v>
      </c>
      <c r="G76" s="420">
        <f t="shared" si="13"/>
        <v>361261</v>
      </c>
      <c r="H76" s="420">
        <f t="shared" si="13"/>
        <v>565967</v>
      </c>
      <c r="I76" s="421">
        <f t="shared" si="13"/>
        <v>0</v>
      </c>
      <c r="J76" s="421">
        <f t="shared" si="13"/>
        <v>823029</v>
      </c>
      <c r="K76" s="421">
        <f t="shared" si="13"/>
        <v>104199</v>
      </c>
      <c r="L76" s="421">
        <f t="shared" si="13"/>
        <v>927228</v>
      </c>
      <c r="M76" s="211"/>
      <c r="N76" s="643">
        <f t="shared" si="0"/>
        <v>927228</v>
      </c>
    </row>
    <row r="77" spans="1:14" s="221" customFormat="1" ht="15.75">
      <c r="A77" s="117"/>
      <c r="B77" s="117"/>
      <c r="C77" s="131"/>
      <c r="D77" s="131"/>
      <c r="E77" s="131"/>
      <c r="F77" s="422"/>
      <c r="G77" s="422"/>
      <c r="H77" s="422"/>
      <c r="I77" s="776"/>
      <c r="J77" s="776"/>
      <c r="K77" s="776"/>
      <c r="L77" s="776"/>
      <c r="M77" s="217"/>
      <c r="N77" s="643">
        <f t="shared" si="0"/>
        <v>0</v>
      </c>
    </row>
    <row r="78" spans="1:14" s="221" customFormat="1" ht="15.75">
      <c r="A78" s="122" t="s">
        <v>652</v>
      </c>
      <c r="B78" s="227"/>
      <c r="C78" s="123"/>
      <c r="D78" s="124" t="s">
        <v>721</v>
      </c>
      <c r="E78" s="124"/>
      <c r="F78" s="415"/>
      <c r="G78" s="415"/>
      <c r="H78" s="415"/>
      <c r="I78" s="772"/>
      <c r="J78" s="772"/>
      <c r="K78" s="772"/>
      <c r="L78" s="772"/>
      <c r="M78" s="211" t="s">
        <v>694</v>
      </c>
      <c r="N78" s="643">
        <f t="shared" si="0"/>
        <v>0</v>
      </c>
    </row>
    <row r="79" spans="1:14" s="221" customFormat="1" ht="15.75">
      <c r="A79" s="222"/>
      <c r="B79" s="5" t="s">
        <v>36</v>
      </c>
      <c r="C79" s="128"/>
      <c r="D79" s="16" t="s">
        <v>83</v>
      </c>
      <c r="E79" s="129"/>
      <c r="F79" s="771">
        <v>15802</v>
      </c>
      <c r="G79" s="771">
        <v>15802</v>
      </c>
      <c r="H79" s="771">
        <v>0</v>
      </c>
      <c r="I79" s="409">
        <v>0</v>
      </c>
      <c r="J79" s="409">
        <v>15802</v>
      </c>
      <c r="K79" s="409">
        <v>0</v>
      </c>
      <c r="L79" s="409">
        <f>G79+H79</f>
        <v>15802</v>
      </c>
      <c r="M79" s="215" t="s">
        <v>694</v>
      </c>
      <c r="N79" s="643">
        <f t="shared" si="0"/>
        <v>15802</v>
      </c>
    </row>
    <row r="80" spans="1:14" s="221" customFormat="1" ht="15.75">
      <c r="A80" s="222"/>
      <c r="B80" s="5" t="s">
        <v>57</v>
      </c>
      <c r="C80" s="128"/>
      <c r="D80" s="16" t="s">
        <v>314</v>
      </c>
      <c r="E80" s="129"/>
      <c r="F80" s="771">
        <v>0</v>
      </c>
      <c r="G80" s="771">
        <v>0</v>
      </c>
      <c r="H80" s="771">
        <v>22634</v>
      </c>
      <c r="I80" s="409">
        <v>0</v>
      </c>
      <c r="J80" s="409">
        <v>22634</v>
      </c>
      <c r="K80" s="409">
        <v>0</v>
      </c>
      <c r="L80" s="409">
        <f>G80+H80</f>
        <v>22634</v>
      </c>
      <c r="M80" s="215" t="s">
        <v>312</v>
      </c>
      <c r="N80" s="643"/>
    </row>
    <row r="81" spans="1:14" s="221" customFormat="1" ht="15.75">
      <c r="A81" s="122" t="s">
        <v>652</v>
      </c>
      <c r="B81" s="227"/>
      <c r="C81" s="123"/>
      <c r="D81" s="124" t="s">
        <v>722</v>
      </c>
      <c r="E81" s="124"/>
      <c r="F81" s="421">
        <f>SUM(F79:F80)</f>
        <v>15802</v>
      </c>
      <c r="G81" s="421">
        <f aca="true" t="shared" si="14" ref="G81:L81">SUM(G79:G80)</f>
        <v>15802</v>
      </c>
      <c r="H81" s="421">
        <f t="shared" si="14"/>
        <v>22634</v>
      </c>
      <c r="I81" s="421">
        <f t="shared" si="14"/>
        <v>0</v>
      </c>
      <c r="J81" s="421">
        <f t="shared" si="14"/>
        <v>38436</v>
      </c>
      <c r="K81" s="421">
        <f t="shared" si="14"/>
        <v>0</v>
      </c>
      <c r="L81" s="421">
        <f t="shared" si="14"/>
        <v>38436</v>
      </c>
      <c r="M81" s="211" t="s">
        <v>694</v>
      </c>
      <c r="N81" s="643">
        <f aca="true" t="shared" si="15" ref="N81:N87">SUM(I81:K81)</f>
        <v>38436</v>
      </c>
    </row>
    <row r="82" spans="1:14" s="221" customFormat="1" ht="15">
      <c r="A82" s="222"/>
      <c r="B82" s="223"/>
      <c r="C82" s="232"/>
      <c r="D82" s="213"/>
      <c r="E82" s="213"/>
      <c r="F82" s="413"/>
      <c r="G82" s="413"/>
      <c r="H82" s="413"/>
      <c r="I82" s="408"/>
      <c r="J82" s="408"/>
      <c r="K82" s="408"/>
      <c r="L82" s="408"/>
      <c r="M82" s="217"/>
      <c r="N82" s="643">
        <f t="shared" si="15"/>
        <v>0</v>
      </c>
    </row>
    <row r="83" spans="1:14" s="221" customFormat="1" ht="15">
      <c r="A83" s="423"/>
      <c r="B83" s="424" t="s">
        <v>815</v>
      </c>
      <c r="C83" s="425"/>
      <c r="D83" s="426"/>
      <c r="E83" s="426"/>
      <c r="F83" s="410">
        <f aca="true" t="shared" si="16" ref="F83:L83">SUM(F81,F69,F76)</f>
        <v>2113620</v>
      </c>
      <c r="G83" s="410">
        <f t="shared" si="16"/>
        <v>2136523</v>
      </c>
      <c r="H83" s="410">
        <f t="shared" si="16"/>
        <v>985315</v>
      </c>
      <c r="I83" s="410">
        <f t="shared" si="16"/>
        <v>77206</v>
      </c>
      <c r="J83" s="410">
        <f t="shared" si="16"/>
        <v>2556972</v>
      </c>
      <c r="K83" s="410">
        <f t="shared" si="16"/>
        <v>487660</v>
      </c>
      <c r="L83" s="410">
        <f t="shared" si="16"/>
        <v>3121838</v>
      </c>
      <c r="M83" s="211"/>
      <c r="N83" s="643">
        <f t="shared" si="15"/>
        <v>3121838</v>
      </c>
    </row>
    <row r="84" spans="3:14" ht="15">
      <c r="C84" s="233"/>
      <c r="F84" s="416"/>
      <c r="G84" s="416"/>
      <c r="H84" s="416"/>
      <c r="I84" s="408"/>
      <c r="J84" s="408"/>
      <c r="K84" s="408"/>
      <c r="L84" s="408"/>
      <c r="M84" s="228"/>
      <c r="N84" s="643">
        <f t="shared" si="15"/>
        <v>0</v>
      </c>
    </row>
    <row r="85" spans="1:14" s="221" customFormat="1" ht="15">
      <c r="A85" s="427"/>
      <c r="B85" s="428"/>
      <c r="C85" s="429"/>
      <c r="D85" s="429"/>
      <c r="E85" s="213"/>
      <c r="F85" s="413"/>
      <c r="G85" s="413"/>
      <c r="H85" s="413"/>
      <c r="I85" s="408"/>
      <c r="J85" s="408"/>
      <c r="K85" s="408"/>
      <c r="L85" s="408"/>
      <c r="M85" s="777"/>
      <c r="N85" s="643">
        <f t="shared" si="15"/>
        <v>0</v>
      </c>
    </row>
    <row r="86" spans="1:14" s="221" customFormat="1" ht="15">
      <c r="A86" s="427"/>
      <c r="B86" s="428" t="s">
        <v>62</v>
      </c>
      <c r="C86" s="429"/>
      <c r="D86" s="429"/>
      <c r="E86" s="210"/>
      <c r="F86" s="410">
        <f aca="true" t="shared" si="17" ref="F86:L86">SUM(F48)</f>
        <v>2113620</v>
      </c>
      <c r="G86" s="410">
        <f t="shared" si="17"/>
        <v>2136523</v>
      </c>
      <c r="H86" s="410">
        <f t="shared" si="17"/>
        <v>985315</v>
      </c>
      <c r="I86" s="410">
        <f t="shared" si="17"/>
        <v>0</v>
      </c>
      <c r="J86" s="410">
        <f t="shared" si="17"/>
        <v>2780216</v>
      </c>
      <c r="K86" s="410">
        <f t="shared" si="17"/>
        <v>341622</v>
      </c>
      <c r="L86" s="410">
        <f t="shared" si="17"/>
        <v>3121838</v>
      </c>
      <c r="M86" s="778"/>
      <c r="N86" s="643">
        <f t="shared" si="15"/>
        <v>3121838</v>
      </c>
    </row>
    <row r="87" spans="1:14" s="221" customFormat="1" ht="15">
      <c r="A87" s="423"/>
      <c r="B87" s="428" t="s">
        <v>61</v>
      </c>
      <c r="C87" s="426"/>
      <c r="D87" s="426"/>
      <c r="E87" s="429"/>
      <c r="F87" s="430">
        <f aca="true" t="shared" si="18" ref="F87:L87">SUM(F83)</f>
        <v>2113620</v>
      </c>
      <c r="G87" s="430">
        <f t="shared" si="18"/>
        <v>2136523</v>
      </c>
      <c r="H87" s="430">
        <f t="shared" si="18"/>
        <v>985315</v>
      </c>
      <c r="I87" s="430">
        <f t="shared" si="18"/>
        <v>77206</v>
      </c>
      <c r="J87" s="430">
        <f t="shared" si="18"/>
        <v>2556972</v>
      </c>
      <c r="K87" s="430">
        <f t="shared" si="18"/>
        <v>487660</v>
      </c>
      <c r="L87" s="430">
        <f t="shared" si="18"/>
        <v>3121838</v>
      </c>
      <c r="M87" s="778"/>
      <c r="N87" s="643">
        <f t="shared" si="15"/>
        <v>3121838</v>
      </c>
    </row>
    <row r="88" spans="1:20" ht="18.75">
      <c r="A88" s="949" t="s">
        <v>338</v>
      </c>
      <c r="B88" s="950"/>
      <c r="C88" s="950"/>
      <c r="D88" s="950"/>
      <c r="E88" s="950"/>
      <c r="F88" s="950"/>
      <c r="G88" s="950"/>
      <c r="H88" s="950"/>
      <c r="I88" s="950"/>
      <c r="J88" s="950"/>
      <c r="K88" s="950"/>
      <c r="L88" s="950"/>
      <c r="M88" s="950"/>
      <c r="N88" s="950"/>
      <c r="O88" s="950"/>
      <c r="P88" s="950"/>
      <c r="Q88" s="950"/>
      <c r="R88" s="950"/>
      <c r="S88" s="950"/>
      <c r="T88" s="950"/>
    </row>
  </sheetData>
  <sheetProtection selectLockedCells="1" selectUnlockedCells="1"/>
  <mergeCells count="3">
    <mergeCell ref="A4:M4"/>
    <mergeCell ref="A8:E8"/>
    <mergeCell ref="A88:T88"/>
  </mergeCells>
  <printOptions horizontalCentered="1"/>
  <pageMargins left="0.3541666666666667" right="0.3541666666666667" top="0.5118055555555555" bottom="0.5118055555555555" header="0.5118055555555555" footer="0.5118055555555555"/>
  <pageSetup horizontalDpi="600" verticalDpi="600" orientation="portrait" paperSize="9" scale="51" r:id="rId1"/>
  <rowBreaks count="1" manualBreakCount="1"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ACSI</dc:creator>
  <cp:keywords/>
  <dc:description/>
  <cp:lastModifiedBy>user</cp:lastModifiedBy>
  <cp:lastPrinted>2016-06-24T05:48:08Z</cp:lastPrinted>
  <dcterms:created xsi:type="dcterms:W3CDTF">2015-03-24T12:41:58Z</dcterms:created>
  <dcterms:modified xsi:type="dcterms:W3CDTF">2016-06-24T08:26:51Z</dcterms:modified>
  <cp:category/>
  <cp:version/>
  <cp:contentType/>
  <cp:contentStatus/>
</cp:coreProperties>
</file>