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9645" activeTab="1"/>
  </bookViews>
  <sheets>
    <sheet name="2010-2011" sheetId="3" r:id="rId1"/>
    <sheet name="csak 2011" sheetId="4" r:id="rId2"/>
  </sheets>
  <definedNames>
    <definedName name="_xlnm.Print_Area" localSheetId="1">'csak 2011'!$A$1:$F$53</definedName>
  </definedNames>
  <calcPr calcId="125725"/>
</workbook>
</file>

<file path=xl/calcChain.xml><?xml version="1.0" encoding="utf-8"?>
<calcChain xmlns="http://schemas.openxmlformats.org/spreadsheetml/2006/main">
  <c r="F52" i="4"/>
  <c r="F47"/>
  <c r="F37"/>
  <c r="F39"/>
  <c r="F32"/>
  <c r="F10"/>
  <c r="F21" l="1"/>
  <c r="F22" s="1"/>
  <c r="F13"/>
  <c r="L5" i="3"/>
  <c r="L6"/>
  <c r="L7"/>
  <c r="L8"/>
  <c r="B9"/>
  <c r="C9"/>
  <c r="E9"/>
  <c r="F9"/>
  <c r="G9"/>
  <c r="H9"/>
  <c r="K9"/>
  <c r="L9"/>
  <c r="L10"/>
  <c r="L11"/>
  <c r="B12"/>
  <c r="C12"/>
  <c r="D12"/>
  <c r="E12"/>
  <c r="F12"/>
  <c r="G12"/>
  <c r="H12"/>
  <c r="I12"/>
  <c r="J12"/>
  <c r="K12"/>
  <c r="L12"/>
  <c r="B13"/>
  <c r="C13"/>
  <c r="D13"/>
  <c r="E13"/>
  <c r="F13"/>
  <c r="G13"/>
  <c r="H13"/>
  <c r="I13"/>
  <c r="J13"/>
  <c r="K13"/>
  <c r="L13"/>
  <c r="L14"/>
  <c r="L15"/>
  <c r="L16"/>
  <c r="L17"/>
  <c r="L18"/>
  <c r="L19"/>
  <c r="L20"/>
  <c r="L21"/>
  <c r="L22"/>
  <c r="B23"/>
  <c r="C23"/>
  <c r="E23"/>
  <c r="F23"/>
  <c r="G23"/>
  <c r="H23"/>
  <c r="K23"/>
  <c r="L23"/>
  <c r="L24"/>
  <c r="L25"/>
  <c r="D26"/>
  <c r="E26"/>
  <c r="F26"/>
  <c r="I26"/>
  <c r="J26"/>
  <c r="K26"/>
  <c r="L26"/>
  <c r="L27"/>
  <c r="L28"/>
  <c r="L29"/>
  <c r="L30"/>
  <c r="B31"/>
  <c r="C31"/>
  <c r="D31"/>
  <c r="E31"/>
  <c r="F31"/>
  <c r="I31"/>
  <c r="J31"/>
  <c r="K31"/>
  <c r="L31"/>
  <c r="L32"/>
  <c r="L33"/>
  <c r="B34"/>
  <c r="C34"/>
  <c r="D34"/>
  <c r="E34"/>
  <c r="F34"/>
  <c r="G34"/>
  <c r="H34"/>
  <c r="K34"/>
  <c r="L34"/>
  <c r="L35"/>
  <c r="L36"/>
  <c r="E37"/>
  <c r="F37"/>
  <c r="G37"/>
  <c r="H37"/>
  <c r="I37"/>
  <c r="J37"/>
  <c r="K37"/>
  <c r="L37"/>
  <c r="L38"/>
  <c r="L39"/>
  <c r="L40"/>
  <c r="L41"/>
  <c r="L42"/>
  <c r="L43"/>
  <c r="E44"/>
  <c r="F44"/>
  <c r="I44"/>
  <c r="J44"/>
  <c r="K44"/>
  <c r="L44"/>
  <c r="L45"/>
  <c r="L46"/>
  <c r="L47"/>
  <c r="L48"/>
  <c r="L49"/>
  <c r="L50"/>
  <c r="E51"/>
  <c r="F51"/>
  <c r="I51"/>
  <c r="J51"/>
  <c r="K51"/>
  <c r="L51"/>
  <c r="L52"/>
  <c r="L53"/>
  <c r="L54"/>
  <c r="L55"/>
  <c r="D56"/>
  <c r="E56"/>
  <c r="F56"/>
  <c r="G56"/>
  <c r="H56"/>
  <c r="I56"/>
  <c r="J56"/>
  <c r="K56"/>
  <c r="L56"/>
  <c r="D57"/>
  <c r="E57"/>
  <c r="F57"/>
  <c r="G57"/>
  <c r="H57"/>
  <c r="I57"/>
  <c r="J57"/>
  <c r="K57"/>
  <c r="L57"/>
  <c r="L58"/>
  <c r="L59"/>
  <c r="B60"/>
  <c r="C60"/>
  <c r="D60"/>
  <c r="E60"/>
  <c r="F60"/>
  <c r="I60"/>
  <c r="J60"/>
  <c r="K60"/>
  <c r="L60"/>
  <c r="L61"/>
  <c r="L62"/>
  <c r="L63"/>
  <c r="L64"/>
  <c r="L65"/>
  <c r="L66"/>
  <c r="L67"/>
  <c r="L68"/>
  <c r="L69"/>
  <c r="D70"/>
  <c r="E70"/>
  <c r="F70"/>
  <c r="I70"/>
  <c r="K70"/>
  <c r="L70"/>
  <c r="L75"/>
  <c r="L76"/>
  <c r="L77"/>
  <c r="L78"/>
  <c r="L79"/>
  <c r="B80"/>
  <c r="C80"/>
  <c r="E80"/>
  <c r="F80"/>
  <c r="K80"/>
  <c r="L80"/>
  <c r="L81"/>
  <c r="L82"/>
  <c r="L83"/>
  <c r="L84"/>
  <c r="L85"/>
  <c r="L86"/>
  <c r="B87"/>
  <c r="C87"/>
  <c r="D87"/>
  <c r="E87"/>
  <c r="F87"/>
  <c r="I87"/>
  <c r="J87"/>
  <c r="K87"/>
  <c r="L87"/>
  <c r="B88"/>
  <c r="C88"/>
  <c r="D88"/>
  <c r="E88"/>
  <c r="F88"/>
  <c r="G88"/>
  <c r="H88"/>
  <c r="I88"/>
  <c r="J88"/>
  <c r="K88"/>
  <c r="L88"/>
  <c r="B89"/>
  <c r="C89"/>
  <c r="D89"/>
  <c r="E89"/>
  <c r="F89"/>
  <c r="G89"/>
  <c r="H89"/>
  <c r="I89"/>
  <c r="J89"/>
  <c r="K89"/>
  <c r="L89"/>
  <c r="F53" i="4"/>
</calcChain>
</file>

<file path=xl/sharedStrings.xml><?xml version="1.0" encoding="utf-8"?>
<sst xmlns="http://schemas.openxmlformats.org/spreadsheetml/2006/main" count="156" uniqueCount="146">
  <si>
    <t>Megnevezés</t>
  </si>
  <si>
    <t>mutatószám</t>
  </si>
  <si>
    <t>fajlagos összeg</t>
  </si>
  <si>
    <t>támogatás</t>
  </si>
  <si>
    <t>1. Telep. Üzemelt.igazg.sport, kult.feladatai</t>
  </si>
  <si>
    <t>2. Körzeti igazgatás (építésügyi feladatok)</t>
  </si>
  <si>
    <t>5. Lakott területtel kapcsolatos feladatok</t>
  </si>
  <si>
    <t>7. Társ-gazd-i, infrastruk. Elmaradott települések</t>
  </si>
  <si>
    <t>Helyi önkormányzatok normatív hozzájárulásai együtt</t>
  </si>
  <si>
    <t>A településre kimutatott SZJA 8 %-a</t>
  </si>
  <si>
    <t>Jövedelemdifferenciálódás mérséklésére</t>
  </si>
  <si>
    <t>Helyi önkormányzatokat megillető SZJA</t>
  </si>
  <si>
    <t>Egyéb összesen</t>
  </si>
  <si>
    <t>10. Pénzbeli szociális juttatások</t>
  </si>
  <si>
    <t>Szociális összesen</t>
  </si>
  <si>
    <t>óvoda összesen</t>
  </si>
  <si>
    <t>15.b.(8) 1        8. évfolyam</t>
  </si>
  <si>
    <t>1-4. évfolyam összesen</t>
  </si>
  <si>
    <t>15.b.(8) 2        8. évfolyam</t>
  </si>
  <si>
    <t>5-8. évfolyam összesen</t>
  </si>
  <si>
    <t>15.g.(4) 2        4. évfolyamos iskolaotthon</t>
  </si>
  <si>
    <t>közoktatási alaphozzájárulás iskola összesen</t>
  </si>
  <si>
    <t>közoktatási alaphozzájárulás óvoda összesen</t>
  </si>
  <si>
    <t>napközi, iskolaotthon összesen</t>
  </si>
  <si>
    <t>közoktatási kiegészítő hozzájárulások óvoda összesen</t>
  </si>
  <si>
    <t>közoktatási kiegészítő hozzájárulások iskola összesen</t>
  </si>
  <si>
    <t>17.1.a(6) rendsz.gyerm.véd.kedv.r.gy. 5-6. évfolyam</t>
  </si>
  <si>
    <t>17.1.a(7) rendsz.gyerm.véd.kedv.r.gy. 7. évfolyam</t>
  </si>
  <si>
    <t>17.1.a(8) rendsz.gyerm.véd.kedv.r.gy. 8. évfolyam</t>
  </si>
  <si>
    <t>17.2.b általános hozzájárulás a tanulók tankönyvellátásához</t>
  </si>
  <si>
    <t>szociális juttatások óvoda összesen</t>
  </si>
  <si>
    <t>szociális juttatások iskola összesen</t>
  </si>
  <si>
    <t>Iskola összesen</t>
  </si>
  <si>
    <t>Önkormányzat összesen</t>
  </si>
  <si>
    <t>2009/2010 8hó</t>
  </si>
  <si>
    <t>2010/2011 4hó</t>
  </si>
  <si>
    <t>2010/2011 8hó</t>
  </si>
  <si>
    <t>2011/2012 4hó</t>
  </si>
  <si>
    <t>magántanuló összesen</t>
  </si>
  <si>
    <t>16 ec Szakmai informatikai fejlesztési feladatok támogatása</t>
  </si>
  <si>
    <t>I.3. a 1 Osztályfőnöki pótlék</t>
  </si>
  <si>
    <t xml:space="preserve">I.2. 1 Pedagógus szakvizsga., továbbképz.,szakm.szolg.ig.tám. </t>
  </si>
  <si>
    <t xml:space="preserve">I.2. 2 Pedagógus szakvizsga., továbbképz.,szakm.szolg.ig.tám. </t>
  </si>
  <si>
    <t>I.3. a 2 Osztályfőnöki pótlék</t>
  </si>
  <si>
    <t>I.3. b 1 Gyógypedagógiai pótlék</t>
  </si>
  <si>
    <t>I.3. b 2 Gyógypedagógiai pótlék</t>
  </si>
  <si>
    <t>közoktatási célú normatív, kötött felh. tám. összesen</t>
  </si>
  <si>
    <t>adatok Ft-ban</t>
  </si>
  <si>
    <t>16.2.1. a (1) magántanuló SNI a rehb.bizotts.szakv.alapján, SNI orv.ig.al.</t>
  </si>
  <si>
    <t>16.baa (2) magántanuló SNI a rehb.bizotts.szakv.alapján, SNI orv.ig.al.</t>
  </si>
  <si>
    <t>16.2. 1. c(3) 2 testi, érzékszervi fogyatékos tanulók (16. bac (3))</t>
  </si>
  <si>
    <t>11.ce(1) Időskorúak nappali intézményi ellátása (11.f(1))</t>
  </si>
  <si>
    <t>12.ac Demens betegek bentlakásos intézményi ellátása (12.ac)</t>
  </si>
  <si>
    <t>11.cc Szociális étkezés (11.c)</t>
  </si>
  <si>
    <t>11.cd Házi segítségnyújtás (11.d)</t>
  </si>
  <si>
    <t>12.bca Időskorúak ápoló-gondozó otthoni ellátása (12.bca)</t>
  </si>
  <si>
    <t>14.a Bölcsődei ellátás (14.a)</t>
  </si>
  <si>
    <t>14.c Ingyenes intézményi étkeztetés (14.c(1))</t>
  </si>
  <si>
    <t>Szociális továbbképzés és szakvizsga támogatása (II.2)</t>
  </si>
  <si>
    <t>15.a(2) 1  Óvóda 1-3. nevelési év (15.a(2) 1)</t>
  </si>
  <si>
    <t>15.a(2) 2  Óvóda 1-3. nevelési év (15.a(2) 2)</t>
  </si>
  <si>
    <t>15.b.(2) 1    1-2. évfolyam (15.b(2) 1 )</t>
  </si>
  <si>
    <t>15.b.(3) 1        3. évfolyam (15.b(5) 1)</t>
  </si>
  <si>
    <t>15.b.(4) 1        4. évfolyam (+ fejlesztő iskolai tanulók) (15.b (6) 1)</t>
  </si>
  <si>
    <t>15.b.(2) 2    1-2. évfolyam (15.b(2)2)</t>
  </si>
  <si>
    <t>15.b.(3) 2        3. évfolyam (15.b (5)2)</t>
  </si>
  <si>
    <t>15.b.(4) 2        4. évfolyam (+ fejlesztő iskolai tanulók) (15.b(6)2)</t>
  </si>
  <si>
    <t>15.b.(6) 1        5-6. évfolyam (15.b(8)1)</t>
  </si>
  <si>
    <t>15.b.(6) 2        5-6. évfolyam (15.b(8)2)</t>
  </si>
  <si>
    <t>15.b.(7) 1        7. évfolyam                      /2011 15.b(11)1         7-8. évfolyam</t>
  </si>
  <si>
    <t>15.b.(7) 2        7. évfolyam                        /2011 15.b(11) 2        7-8. évfolyam</t>
  </si>
  <si>
    <t xml:space="preserve">15.g.(1) 1        1-4. évfolyamos napközi </t>
  </si>
  <si>
    <t>15.g.(3) 1        1-3. évfolyamos iskolaotthon   /2011 15.g(3)1    1-4 évf.isk.otth.</t>
  </si>
  <si>
    <t>15.g.(3) 2        1-3. évfolyamos iskolaotthon    /2011 15.g(3)2   1-4 évf.isk.otth.</t>
  </si>
  <si>
    <t>16.2. 1. c(3) 1 testi, érzékszervi fogyatékos tanulók (16.2.1 c 1)</t>
  </si>
  <si>
    <t>16.2. 1. d(2) 1 beszédfogy.org.sajátos nev. Igényű gyerm.  (16.2.1 d(2))</t>
  </si>
  <si>
    <t>16.2. 1. d(3) 1 beszédfogy.org.sajátos nev. Igényű tan. (16.2.1.d(3))</t>
  </si>
  <si>
    <t>16.2. 1. d(2) 2 beszédfogy.org.sajátos nev. Igényű gyerm. (16.bad(2))</t>
  </si>
  <si>
    <t>16.2. 1. d(3) 2 beszédfogy.org.sajátos nev. Igényű tan. (16.bad(3))</t>
  </si>
  <si>
    <t>16.2. 1. e(3) 1 megism.funkc.nem org.saj.nev.ig.tan. (16.2.1 e(3))</t>
  </si>
  <si>
    <t>16.2. 1. e(3) 2 megism.funkc.nem org.saj.nev.ig.tan. (16.bae(3))</t>
  </si>
  <si>
    <t>16.3.(9) 1 kizárólag magyar nyelvű roma kisebbs.oktatás (16.3(9))</t>
  </si>
  <si>
    <t>16.3.(9) 1 kizárólag magyar nyelvű roma kisebbs.oktatás (16.c(9))</t>
  </si>
  <si>
    <t>16.3.(8) 1 kizárólag magyar nyelvű roma kisebbs.oktatás (16.3(8))</t>
  </si>
  <si>
    <t>16.3.(8) 2 kizárólag magyar nyelvű roma kisebbs.oktatás (16.c(8))</t>
  </si>
  <si>
    <t>17.1.b kiegészítő hozzáj.rendsz.gyermv.kedv.r.gy.ingy.étk. (17.a(1))</t>
  </si>
  <si>
    <t>17.1. a (3) három- vagy többgyerm.családban élő gyermek (17.a(3))</t>
  </si>
  <si>
    <t>17.1. a (2) rendsz.gyermekvéd.kedv.részesülő gyermek (17.a(2))</t>
  </si>
  <si>
    <t>17.1.a(5) rendsz.gyerm.véd.kedv.r. gy. 1-4. évfolyam (17.a(5))</t>
  </si>
  <si>
    <t>17. a (6) három- vagy többgyermekes családban élő gyermek (17.a(6))</t>
  </si>
  <si>
    <t>17. a (7) tartósan beteg vagy fogyatékos gyermek gyermek (17.a(7))</t>
  </si>
  <si>
    <t>17.2.a tanulók ingyenes tankönyvellátása (17.b)</t>
  </si>
  <si>
    <t>Eltérés</t>
  </si>
  <si>
    <r>
      <t xml:space="preserve">Állami normatívák 2010-2011. év                                                    </t>
    </r>
    <r>
      <rPr>
        <sz val="20"/>
        <color indexed="8"/>
        <rFont val="Calibri"/>
        <family val="2"/>
        <charset val="238"/>
      </rPr>
      <t xml:space="preserve">         </t>
    </r>
  </si>
  <si>
    <t>I.1.a Önkormányzati hivatal működésének támogatása</t>
  </si>
  <si>
    <t>I.1.ba,Zöldterület gazdálkodással kapcsolatos feladatok ellátásanak támogatása</t>
  </si>
  <si>
    <t>I.1.bb, Közvilágítás fenntartásának támogatása</t>
  </si>
  <si>
    <t>I.1.bc, Köztemető fenntartásával kapcsolatos feladatok ellátása</t>
  </si>
  <si>
    <t>I.1.bd, Közutak fenntartásának támogatsása</t>
  </si>
  <si>
    <t>I.1.b Település üzemeltetéshez kapcsolódó feladatellátás támogatása összesen</t>
  </si>
  <si>
    <t>I.1.a-c jogcímen nyújtott éves támogatás összesen</t>
  </si>
  <si>
    <t>II.1.(1) óvodapedagógusok bértámogatsása 8 hónap</t>
  </si>
  <si>
    <t>II.1.(2) közvetlen segítők bértámogatsása 8 hónap</t>
  </si>
  <si>
    <t>II.1.(1) óvodapedagógusok bértámogatsáa 4 hónap</t>
  </si>
  <si>
    <t>II.1.(2) közvetlen segítők bértámogatsása 4 hónap</t>
  </si>
  <si>
    <t>II.2.(7) Óvoda működtetés támogatása 8 hónap</t>
  </si>
  <si>
    <t>II.2.(8) Óvoda működtetés támogatása 4 hónap</t>
  </si>
  <si>
    <t>ÓVODA ÖSSZESEN</t>
  </si>
  <si>
    <t>I. HELYI ÖNKORMÁNYZAT MŰKÖDÉSÉNEK ÁLTALÁNOS TÁMOGATÁSA</t>
  </si>
  <si>
    <t>III.3.c (2) szociális étkeztetés</t>
  </si>
  <si>
    <t>III.3.d (1)  házi segítségnyújtás</t>
  </si>
  <si>
    <t>III.3.f (1) időskorúak nappali ellátása</t>
  </si>
  <si>
    <t>III.3. Egyes szociális és gyermekjóléti feladatok támogatása</t>
  </si>
  <si>
    <t>III.4.a A finanszírozás szempontjából elismert szakmai dolgozók bértámogatása</t>
  </si>
  <si>
    <t>III.TELEPÜLÉSI ÖNKORMÁNYZATOK SZOCIÁLIS ÉS GYERMEKJÓLÉTI FELADATAINAK TÁMOGATÁSA</t>
  </si>
  <si>
    <t>IV. 1. d, Települési önkormányzatok támogatása a nyilvános könyvtári ellátási és közművelődési feladatokhoz</t>
  </si>
  <si>
    <t>IV. A TELEPÜLÉSI ÖNKORMÁNYZATOK KULTURÁLIS FELADATAINAK TÁMOGATÁSA</t>
  </si>
  <si>
    <t>ÖNKORMÁNYZAT ÖSSZESEN:</t>
  </si>
  <si>
    <t>III.2.Hozzájárulás a pénzbeli szociális ellátásokhoz</t>
  </si>
  <si>
    <t>Lakott külterülettel kapcsolatos feladatok támogatása</t>
  </si>
  <si>
    <t>A HELYI ÖNKORMÁNYZATOK ÁLTAL FELHASZNÁLHATÓ KÖZPONTOSÍTOTT ELŐIRÁNYZATOK</t>
  </si>
  <si>
    <t>III.1. EGYES JÖVEDELEMPÓTLÓ TÁMOGATÁSOK KIEGÉSZÍTÉSE</t>
  </si>
  <si>
    <t>III.3.a (1) Szociális és gyermeklóléti alapszolgáltatások feladatai-családsegítés</t>
  </si>
  <si>
    <t>III.3.a (2) Szociális és gyermeklóléti alapszolgáltatások feladatai-gyermekjólét</t>
  </si>
  <si>
    <t>A HELYI ÖNKORMÁNYZATOK KIEGÉSZÍTŐ TÁMOGATÁSAI</t>
  </si>
  <si>
    <t>EGYÉB MŰKÖDÉSI CÉLÚ KÖZPONTI TÁMOGATÁS</t>
  </si>
  <si>
    <t>III.4.b Intézmény üzemeltetés támogatása</t>
  </si>
  <si>
    <t>III.4.A települési önkormányzatok által az idősek átmeneti és tartós szociális szakosított ellátási feladatok támogatása</t>
  </si>
  <si>
    <t>Állami támogatások 2014.</t>
  </si>
  <si>
    <t>I.1.c, Egyéb kötelező önkormányzati feladatok támogatása</t>
  </si>
  <si>
    <t>2013/2014 8hó</t>
  </si>
  <si>
    <t>2014/2015 4hó</t>
  </si>
  <si>
    <t>II.1.(1) óvodapedagógusok pótlólagos bértámogatása 3 hónap</t>
  </si>
  <si>
    <t>II. ÖNKORMÁNYZATOK EGYES KÖZNEVELÉSI  FELADATOK TÁMOGATÁSA</t>
  </si>
  <si>
    <t>III.3.ja (1) bőlcsödei ellátás-nem fogyatékos nem hátrányos helyzetű gyermek</t>
  </si>
  <si>
    <t>III.3.ja (2) bölcsődei ellátás- nem fogyatékos hátrányos helyzetű gyermek</t>
  </si>
  <si>
    <t>III.5.Gyermekétkeztetés támogatása</t>
  </si>
  <si>
    <t>Települési önkormányzatok köznevelési feladatainak egyéb támogatása</t>
  </si>
  <si>
    <t>2014.évi ágazati pótlék</t>
  </si>
  <si>
    <t xml:space="preserve">2014.évi bérkompenzáció </t>
  </si>
  <si>
    <t>2013.évről áthúzódó bérkompenzáció</t>
  </si>
  <si>
    <t>Könytári érdekeltségnövelő támogatás</t>
  </si>
  <si>
    <t>Közművelődési érdekeltségnövelő támogatás</t>
  </si>
  <si>
    <t>Nyári gyermekétkeztetés</t>
  </si>
  <si>
    <t>EU Önerő</t>
  </si>
  <si>
    <t>2014.évi adósságkonszolidáció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</si>
</sst>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25">
    <font>
      <sz val="11"/>
      <color theme="1"/>
      <name val="Calibri"/>
      <family val="2"/>
      <charset val="238"/>
      <scheme val="minor"/>
    </font>
    <font>
      <sz val="2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i/>
      <sz val="15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sz val="1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Dashed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Dashed">
        <color indexed="64"/>
      </right>
      <top style="dotted">
        <color indexed="64"/>
      </top>
      <bottom/>
      <diagonal/>
    </border>
    <border>
      <left style="double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Dashed">
        <color indexed="64"/>
      </right>
      <top/>
      <bottom/>
      <diagonal/>
    </border>
    <border>
      <left style="double">
        <color indexed="64"/>
      </left>
      <right style="mediumDash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Dash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Fill="1"/>
    <xf numFmtId="164" fontId="3" fillId="0" borderId="0" xfId="1" applyNumberFormat="1" applyFont="1" applyFill="1"/>
    <xf numFmtId="164" fontId="4" fillId="0" borderId="1" xfId="1" applyNumberFormat="1" applyFont="1" applyFill="1" applyBorder="1" applyAlignment="1">
      <alignment horizontal="center"/>
    </xf>
    <xf numFmtId="164" fontId="3" fillId="2" borderId="2" xfId="1" applyNumberFormat="1" applyFont="1" applyFill="1" applyBorder="1"/>
    <xf numFmtId="164" fontId="3" fillId="0" borderId="3" xfId="1" applyNumberFormat="1" applyFont="1" applyFill="1" applyBorder="1"/>
    <xf numFmtId="164" fontId="3" fillId="2" borderId="3" xfId="1" applyNumberFormat="1" applyFont="1" applyFill="1" applyBorder="1"/>
    <xf numFmtId="164" fontId="5" fillId="2" borderId="3" xfId="1" applyNumberFormat="1" applyFont="1" applyFill="1" applyBorder="1" applyAlignment="1">
      <alignment horizontal="right"/>
    </xf>
    <xf numFmtId="164" fontId="5" fillId="0" borderId="4" xfId="1" applyNumberFormat="1" applyFont="1" applyFill="1" applyBorder="1" applyAlignment="1">
      <alignment horizontal="right"/>
    </xf>
    <xf numFmtId="164" fontId="5" fillId="2" borderId="5" xfId="1" applyNumberFormat="1" applyFont="1" applyFill="1" applyBorder="1"/>
    <xf numFmtId="164" fontId="5" fillId="0" borderId="5" xfId="1" applyNumberFormat="1" applyFont="1" applyFill="1" applyBorder="1"/>
    <xf numFmtId="164" fontId="3" fillId="2" borderId="6" xfId="1" applyNumberFormat="1" applyFont="1" applyFill="1" applyBorder="1"/>
    <xf numFmtId="164" fontId="3" fillId="0" borderId="4" xfId="1" applyNumberFormat="1" applyFont="1" applyFill="1" applyBorder="1"/>
    <xf numFmtId="164" fontId="3" fillId="0" borderId="6" xfId="1" applyNumberFormat="1" applyFont="1" applyFill="1" applyBorder="1"/>
    <xf numFmtId="164" fontId="5" fillId="0" borderId="3" xfId="1" applyNumberFormat="1" applyFont="1" applyFill="1" applyBorder="1" applyAlignment="1">
      <alignment horizontal="right"/>
    </xf>
    <xf numFmtId="164" fontId="3" fillId="0" borderId="3" xfId="1" applyNumberFormat="1" applyFont="1" applyFill="1" applyBorder="1" applyAlignment="1">
      <alignment horizontal="left"/>
    </xf>
    <xf numFmtId="164" fontId="3" fillId="2" borderId="3" xfId="1" applyNumberFormat="1" applyFont="1" applyFill="1" applyBorder="1" applyAlignment="1">
      <alignment horizontal="left"/>
    </xf>
    <xf numFmtId="164" fontId="3" fillId="2" borderId="3" xfId="1" applyNumberFormat="1" applyFont="1" applyFill="1" applyBorder="1" applyAlignment="1"/>
    <xf numFmtId="164" fontId="3" fillId="0" borderId="3" xfId="1" applyNumberFormat="1" applyFont="1" applyFill="1" applyBorder="1" applyAlignment="1"/>
    <xf numFmtId="164" fontId="5" fillId="2" borderId="7" xfId="1" applyNumberFormat="1" applyFont="1" applyFill="1" applyBorder="1" applyAlignment="1">
      <alignment horizontal="right"/>
    </xf>
    <xf numFmtId="164" fontId="4" fillId="0" borderId="5" xfId="1" applyNumberFormat="1" applyFont="1" applyFill="1" applyBorder="1"/>
    <xf numFmtId="164" fontId="6" fillId="2" borderId="8" xfId="1" applyNumberFormat="1" applyFont="1" applyFill="1" applyBorder="1" applyAlignment="1">
      <alignment vertical="center"/>
    </xf>
    <xf numFmtId="0" fontId="7" fillId="0" borderId="0" xfId="0" applyFont="1"/>
    <xf numFmtId="3" fontId="8" fillId="0" borderId="0" xfId="0" applyNumberFormat="1" applyFont="1" applyFill="1"/>
    <xf numFmtId="3" fontId="8" fillId="0" borderId="0" xfId="1" applyNumberFormat="1" applyFont="1" applyFill="1"/>
    <xf numFmtId="3" fontId="9" fillId="0" borderId="0" xfId="1" applyNumberFormat="1" applyFont="1" applyFill="1" applyAlignment="1">
      <alignment horizontal="right"/>
    </xf>
    <xf numFmtId="3" fontId="10" fillId="0" borderId="0" xfId="1" applyNumberFormat="1" applyFont="1" applyFill="1" applyBorder="1" applyAlignment="1">
      <alignment horizontal="center"/>
    </xf>
    <xf numFmtId="3" fontId="8" fillId="0" borderId="9" xfId="1" applyNumberFormat="1" applyFont="1" applyFill="1" applyBorder="1" applyAlignment="1">
      <alignment horizontal="right"/>
    </xf>
    <xf numFmtId="3" fontId="10" fillId="0" borderId="10" xfId="1" applyNumberFormat="1" applyFont="1" applyFill="1" applyBorder="1" applyAlignment="1">
      <alignment horizontal="center"/>
    </xf>
    <xf numFmtId="3" fontId="10" fillId="0" borderId="11" xfId="1" applyNumberFormat="1" applyFont="1" applyFill="1" applyBorder="1" applyAlignment="1">
      <alignment horizontal="center"/>
    </xf>
    <xf numFmtId="3" fontId="10" fillId="0" borderId="12" xfId="1" applyNumberFormat="1" applyFont="1" applyFill="1" applyBorder="1" applyAlignment="1">
      <alignment horizontal="center"/>
    </xf>
    <xf numFmtId="3" fontId="10" fillId="0" borderId="13" xfId="1" applyNumberFormat="1" applyFont="1" applyFill="1" applyBorder="1" applyAlignment="1">
      <alignment horizontal="center"/>
    </xf>
    <xf numFmtId="3" fontId="8" fillId="2" borderId="14" xfId="1" applyNumberFormat="1" applyFont="1" applyFill="1" applyBorder="1"/>
    <xf numFmtId="3" fontId="8" fillId="2" borderId="15" xfId="1" applyNumberFormat="1" applyFont="1" applyFill="1" applyBorder="1"/>
    <xf numFmtId="3" fontId="8" fillId="2" borderId="16" xfId="1" applyNumberFormat="1" applyFont="1" applyFill="1" applyBorder="1"/>
    <xf numFmtId="3" fontId="8" fillId="0" borderId="17" xfId="1" applyNumberFormat="1" applyFont="1" applyFill="1" applyBorder="1"/>
    <xf numFmtId="3" fontId="8" fillId="0" borderId="18" xfId="1" applyNumberFormat="1" applyFont="1" applyFill="1" applyBorder="1"/>
    <xf numFmtId="3" fontId="8" fillId="0" borderId="19" xfId="1" applyNumberFormat="1" applyFont="1" applyFill="1" applyBorder="1"/>
    <xf numFmtId="3" fontId="8" fillId="2" borderId="17" xfId="1" applyNumberFormat="1" applyFont="1" applyFill="1" applyBorder="1"/>
    <xf numFmtId="3" fontId="8" fillId="2" borderId="18" xfId="1" applyNumberFormat="1" applyFont="1" applyFill="1" applyBorder="1"/>
    <xf numFmtId="3" fontId="8" fillId="2" borderId="19" xfId="1" applyNumberFormat="1" applyFont="1" applyFill="1" applyBorder="1"/>
    <xf numFmtId="3" fontId="8" fillId="0" borderId="20" xfId="1" applyNumberFormat="1" applyFont="1" applyFill="1" applyBorder="1"/>
    <xf numFmtId="3" fontId="10" fillId="2" borderId="17" xfId="1" applyNumberFormat="1" applyFont="1" applyFill="1" applyBorder="1"/>
    <xf numFmtId="3" fontId="10" fillId="2" borderId="18" xfId="1" applyNumberFormat="1" applyFont="1" applyFill="1" applyBorder="1"/>
    <xf numFmtId="3" fontId="10" fillId="2" borderId="19" xfId="1" applyNumberFormat="1" applyFont="1" applyFill="1" applyBorder="1"/>
    <xf numFmtId="3" fontId="8" fillId="2" borderId="20" xfId="1" applyNumberFormat="1" applyFont="1" applyFill="1" applyBorder="1"/>
    <xf numFmtId="3" fontId="11" fillId="0" borderId="21" xfId="1" applyNumberFormat="1" applyFont="1" applyFill="1" applyBorder="1"/>
    <xf numFmtId="3" fontId="11" fillId="0" borderId="22" xfId="1" applyNumberFormat="1" applyFont="1" applyFill="1" applyBorder="1"/>
    <xf numFmtId="3" fontId="11" fillId="0" borderId="23" xfId="1" applyNumberFormat="1" applyFont="1" applyFill="1" applyBorder="1"/>
    <xf numFmtId="3" fontId="11" fillId="0" borderId="24" xfId="1" applyNumberFormat="1" applyFont="1" applyFill="1" applyBorder="1"/>
    <xf numFmtId="3" fontId="10" fillId="2" borderId="25" xfId="1" applyNumberFormat="1" applyFont="1" applyFill="1" applyBorder="1"/>
    <xf numFmtId="3" fontId="10" fillId="2" borderId="26" xfId="1" applyNumberFormat="1" applyFont="1" applyFill="1" applyBorder="1"/>
    <xf numFmtId="3" fontId="10" fillId="2" borderId="27" xfId="1" applyNumberFormat="1" applyFont="1" applyFill="1" applyBorder="1"/>
    <xf numFmtId="3" fontId="10" fillId="0" borderId="25" xfId="1" applyNumberFormat="1" applyFont="1" applyFill="1" applyBorder="1"/>
    <xf numFmtId="3" fontId="10" fillId="0" borderId="26" xfId="1" applyNumberFormat="1" applyFont="1" applyFill="1" applyBorder="1"/>
    <xf numFmtId="3" fontId="10" fillId="0" borderId="27" xfId="1" applyNumberFormat="1" applyFont="1" applyFill="1" applyBorder="1"/>
    <xf numFmtId="3" fontId="8" fillId="2" borderId="28" xfId="1" applyNumberFormat="1" applyFont="1" applyFill="1" applyBorder="1"/>
    <xf numFmtId="3" fontId="8" fillId="2" borderId="29" xfId="1" applyNumberFormat="1" applyFont="1" applyFill="1" applyBorder="1"/>
    <xf numFmtId="3" fontId="8" fillId="0" borderId="21" xfId="1" applyNumberFormat="1" applyFont="1" applyFill="1" applyBorder="1"/>
    <xf numFmtId="3" fontId="8" fillId="0" borderId="30" xfId="1" applyNumberFormat="1" applyFont="1" applyFill="1" applyBorder="1"/>
    <xf numFmtId="3" fontId="8" fillId="0" borderId="23" xfId="1" applyNumberFormat="1" applyFont="1" applyFill="1" applyBorder="1"/>
    <xf numFmtId="3" fontId="8" fillId="0" borderId="28" xfId="1" applyNumberFormat="1" applyFont="1" applyFill="1" applyBorder="1"/>
    <xf numFmtId="3" fontId="8" fillId="0" borderId="29" xfId="1" applyNumberFormat="1" applyFont="1" applyFill="1" applyBorder="1"/>
    <xf numFmtId="3" fontId="8" fillId="0" borderId="15" xfId="1" applyNumberFormat="1" applyFont="1" applyFill="1" applyBorder="1"/>
    <xf numFmtId="3" fontId="8" fillId="0" borderId="16" xfId="1" applyNumberFormat="1" applyFont="1" applyFill="1" applyBorder="1"/>
    <xf numFmtId="3" fontId="10" fillId="0" borderId="17" xfId="1" applyNumberFormat="1" applyFont="1" applyFill="1" applyBorder="1"/>
    <xf numFmtId="3" fontId="10" fillId="0" borderId="18" xfId="1" applyNumberFormat="1" applyFont="1" applyFill="1" applyBorder="1"/>
    <xf numFmtId="3" fontId="10" fillId="0" borderId="19" xfId="1" applyNumberFormat="1" applyFont="1" applyFill="1" applyBorder="1"/>
    <xf numFmtId="3" fontId="10" fillId="0" borderId="31" xfId="1" applyNumberFormat="1" applyFont="1" applyFill="1" applyBorder="1"/>
    <xf numFmtId="3" fontId="10" fillId="2" borderId="32" xfId="1" applyNumberFormat="1" applyFont="1" applyFill="1" applyBorder="1"/>
    <xf numFmtId="3" fontId="10" fillId="2" borderId="28" xfId="1" applyNumberFormat="1" applyFont="1" applyFill="1" applyBorder="1"/>
    <xf numFmtId="3" fontId="10" fillId="2" borderId="29" xfId="1" applyNumberFormat="1" applyFont="1" applyFill="1" applyBorder="1"/>
    <xf numFmtId="3" fontId="8" fillId="2" borderId="33" xfId="1" applyNumberFormat="1" applyFont="1" applyFill="1" applyBorder="1"/>
    <xf numFmtId="3" fontId="10" fillId="0" borderId="34" xfId="1" applyNumberFormat="1" applyFont="1" applyFill="1" applyBorder="1"/>
    <xf numFmtId="3" fontId="10" fillId="0" borderId="35" xfId="1" applyNumberFormat="1" applyFont="1" applyFill="1" applyBorder="1"/>
    <xf numFmtId="3" fontId="8" fillId="0" borderId="36" xfId="1" applyNumberFormat="1" applyFont="1" applyFill="1" applyBorder="1"/>
    <xf numFmtId="3" fontId="8" fillId="2" borderId="29" xfId="1" applyNumberFormat="1" applyFont="1" applyFill="1" applyBorder="1" applyAlignment="1">
      <alignment horizontal="center"/>
    </xf>
    <xf numFmtId="3" fontId="8" fillId="0" borderId="29" xfId="1" applyNumberFormat="1" applyFont="1" applyFill="1" applyBorder="1" applyAlignment="1">
      <alignment horizontal="center"/>
    </xf>
    <xf numFmtId="3" fontId="10" fillId="0" borderId="21" xfId="1" applyNumberFormat="1" applyFont="1" applyFill="1" applyBorder="1"/>
    <xf numFmtId="3" fontId="10" fillId="0" borderId="30" xfId="1" applyNumberFormat="1" applyFont="1" applyFill="1" applyBorder="1"/>
    <xf numFmtId="3" fontId="8" fillId="0" borderId="37" xfId="1" applyNumberFormat="1" applyFont="1" applyFill="1" applyBorder="1"/>
    <xf numFmtId="3" fontId="10" fillId="2" borderId="34" xfId="1" applyNumberFormat="1" applyFont="1" applyFill="1" applyBorder="1"/>
    <xf numFmtId="3" fontId="10" fillId="2" borderId="38" xfId="1" applyNumberFormat="1" applyFont="1" applyFill="1" applyBorder="1"/>
    <xf numFmtId="3" fontId="10" fillId="2" borderId="39" xfId="1" applyNumberFormat="1" applyFont="1" applyFill="1" applyBorder="1"/>
    <xf numFmtId="3" fontId="10" fillId="2" borderId="40" xfId="1" applyNumberFormat="1" applyFont="1" applyFill="1" applyBorder="1" applyAlignment="1">
      <alignment vertical="center"/>
    </xf>
    <xf numFmtId="3" fontId="10" fillId="2" borderId="41" xfId="1" applyNumberFormat="1" applyFont="1" applyFill="1" applyBorder="1" applyAlignment="1">
      <alignment vertical="center"/>
    </xf>
    <xf numFmtId="3" fontId="8" fillId="0" borderId="0" xfId="0" applyNumberFormat="1" applyFont="1"/>
    <xf numFmtId="0" fontId="12" fillId="0" borderId="0" xfId="0" applyFont="1" applyFill="1"/>
    <xf numFmtId="164" fontId="13" fillId="0" borderId="0" xfId="1" applyNumberFormat="1" applyFont="1" applyFill="1"/>
    <xf numFmtId="3" fontId="14" fillId="0" borderId="0" xfId="1" applyNumberFormat="1" applyFont="1" applyFill="1" applyBorder="1" applyAlignment="1">
      <alignment horizontal="center"/>
    </xf>
    <xf numFmtId="3" fontId="13" fillId="0" borderId="0" xfId="1" applyNumberFormat="1" applyFont="1" applyFill="1"/>
    <xf numFmtId="3" fontId="13" fillId="0" borderId="0" xfId="1" applyNumberFormat="1" applyFont="1" applyFill="1" applyBorder="1" applyAlignment="1">
      <alignment horizontal="right"/>
    </xf>
    <xf numFmtId="164" fontId="14" fillId="0" borderId="42" xfId="1" applyNumberFormat="1" applyFont="1" applyFill="1" applyBorder="1" applyAlignment="1">
      <alignment horizontal="center"/>
    </xf>
    <xf numFmtId="3" fontId="14" fillId="0" borderId="43" xfId="1" applyNumberFormat="1" applyFont="1" applyFill="1" applyBorder="1" applyAlignment="1">
      <alignment horizontal="center"/>
    </xf>
    <xf numFmtId="164" fontId="13" fillId="0" borderId="44" xfId="1" applyNumberFormat="1" applyFont="1" applyFill="1" applyBorder="1"/>
    <xf numFmtId="3" fontId="13" fillId="0" borderId="45" xfId="1" applyNumberFormat="1" applyFont="1" applyFill="1" applyBorder="1"/>
    <xf numFmtId="164" fontId="13" fillId="0" borderId="46" xfId="1" applyNumberFormat="1" applyFont="1" applyFill="1" applyBorder="1"/>
    <xf numFmtId="3" fontId="13" fillId="0" borderId="47" xfId="1" applyNumberFormat="1" applyFont="1" applyFill="1" applyBorder="1"/>
    <xf numFmtId="3" fontId="14" fillId="0" borderId="47" xfId="1" applyNumberFormat="1" applyFont="1" applyFill="1" applyBorder="1"/>
    <xf numFmtId="3" fontId="15" fillId="0" borderId="49" xfId="1" applyNumberFormat="1" applyFont="1" applyFill="1" applyBorder="1"/>
    <xf numFmtId="3" fontId="14" fillId="0" borderId="43" xfId="1" applyNumberFormat="1" applyFont="1" applyFill="1" applyBorder="1"/>
    <xf numFmtId="164" fontId="13" fillId="0" borderId="48" xfId="1" applyNumberFormat="1" applyFont="1" applyFill="1" applyBorder="1"/>
    <xf numFmtId="3" fontId="13" fillId="0" borderId="49" xfId="1" applyNumberFormat="1" applyFont="1" applyFill="1" applyBorder="1"/>
    <xf numFmtId="164" fontId="13" fillId="0" borderId="48" xfId="1" applyNumberFormat="1" applyFont="1" applyFill="1" applyBorder="1" applyAlignment="1"/>
    <xf numFmtId="3" fontId="14" fillId="0" borderId="49" xfId="1" applyNumberFormat="1" applyFont="1" applyFill="1" applyBorder="1"/>
    <xf numFmtId="164" fontId="13" fillId="0" borderId="46" xfId="1" applyNumberFormat="1" applyFont="1" applyFill="1" applyBorder="1" applyAlignment="1">
      <alignment horizontal="left"/>
    </xf>
    <xf numFmtId="0" fontId="13" fillId="0" borderId="0" xfId="0" applyFont="1" applyFill="1"/>
    <xf numFmtId="3" fontId="13" fillId="0" borderId="0" xfId="0" applyNumberFormat="1" applyFont="1" applyFill="1"/>
    <xf numFmtId="3" fontId="14" fillId="0" borderId="50" xfId="1" applyNumberFormat="1" applyFont="1" applyFill="1" applyBorder="1" applyAlignment="1">
      <alignment horizontal="center"/>
    </xf>
    <xf numFmtId="3" fontId="13" fillId="0" borderId="51" xfId="1" applyNumberFormat="1" applyFont="1" applyFill="1" applyBorder="1"/>
    <xf numFmtId="3" fontId="13" fillId="0" borderId="52" xfId="1" applyNumberFormat="1" applyFont="1" applyFill="1" applyBorder="1"/>
    <xf numFmtId="3" fontId="14" fillId="0" borderId="52" xfId="1" applyNumberFormat="1" applyFont="1" applyFill="1" applyBorder="1"/>
    <xf numFmtId="3" fontId="14" fillId="0" borderId="50" xfId="1" applyNumberFormat="1" applyFont="1" applyFill="1" applyBorder="1"/>
    <xf numFmtId="3" fontId="13" fillId="0" borderId="53" xfId="1" applyNumberFormat="1" applyFont="1" applyFill="1" applyBorder="1"/>
    <xf numFmtId="3" fontId="14" fillId="0" borderId="53" xfId="1" applyNumberFormat="1" applyFont="1" applyFill="1" applyBorder="1"/>
    <xf numFmtId="3" fontId="14" fillId="0" borderId="54" xfId="1" applyNumberFormat="1" applyFont="1" applyFill="1" applyBorder="1" applyAlignment="1">
      <alignment horizontal="center"/>
    </xf>
    <xf numFmtId="3" fontId="13" fillId="0" borderId="55" xfId="1" applyNumberFormat="1" applyFont="1" applyFill="1" applyBorder="1"/>
    <xf numFmtId="3" fontId="13" fillId="0" borderId="56" xfId="1" applyNumberFormat="1" applyFont="1" applyFill="1" applyBorder="1"/>
    <xf numFmtId="3" fontId="14" fillId="0" borderId="56" xfId="1" applyNumberFormat="1" applyFont="1" applyFill="1" applyBorder="1"/>
    <xf numFmtId="3" fontId="14" fillId="0" borderId="54" xfId="1" applyNumberFormat="1" applyFont="1" applyFill="1" applyBorder="1"/>
    <xf numFmtId="3" fontId="13" fillId="0" borderId="57" xfId="1" applyNumberFormat="1" applyFont="1" applyFill="1" applyBorder="1"/>
    <xf numFmtId="3" fontId="14" fillId="0" borderId="57" xfId="1" applyNumberFormat="1" applyFont="1" applyFill="1" applyBorder="1"/>
    <xf numFmtId="164" fontId="14" fillId="0" borderId="46" xfId="1" applyNumberFormat="1" applyFont="1" applyFill="1" applyBorder="1"/>
    <xf numFmtId="164" fontId="14" fillId="0" borderId="44" xfId="1" applyNumberFormat="1" applyFont="1" applyFill="1" applyBorder="1"/>
    <xf numFmtId="4" fontId="14" fillId="0" borderId="45" xfId="1" applyNumberFormat="1" applyFont="1" applyFill="1" applyBorder="1"/>
    <xf numFmtId="3" fontId="14" fillId="0" borderId="51" xfId="1" applyNumberFormat="1" applyFont="1" applyFill="1" applyBorder="1"/>
    <xf numFmtId="3" fontId="14" fillId="0" borderId="55" xfId="1" applyNumberFormat="1" applyFont="1" applyFill="1" applyBorder="1"/>
    <xf numFmtId="3" fontId="13" fillId="0" borderId="54" xfId="1" applyNumberFormat="1" applyFont="1" applyFill="1" applyBorder="1"/>
    <xf numFmtId="3" fontId="13" fillId="0" borderId="58" xfId="1" applyNumberFormat="1" applyFont="1" applyFill="1" applyBorder="1"/>
    <xf numFmtId="3" fontId="13" fillId="0" borderId="63" xfId="1" applyNumberFormat="1" applyFont="1" applyFill="1" applyBorder="1"/>
    <xf numFmtId="3" fontId="13" fillId="0" borderId="64" xfId="1" applyNumberFormat="1" applyFont="1" applyFill="1" applyBorder="1"/>
    <xf numFmtId="3" fontId="14" fillId="0" borderId="65" xfId="1" applyNumberFormat="1" applyFont="1" applyFill="1" applyBorder="1"/>
    <xf numFmtId="164" fontId="14" fillId="0" borderId="54" xfId="1" applyNumberFormat="1" applyFont="1" applyFill="1" applyBorder="1"/>
    <xf numFmtId="164" fontId="15" fillId="0" borderId="59" xfId="1" applyNumberFormat="1" applyFont="1" applyFill="1" applyBorder="1"/>
    <xf numFmtId="164" fontId="19" fillId="0" borderId="54" xfId="1" applyNumberFormat="1" applyFont="1" applyFill="1" applyBorder="1"/>
    <xf numFmtId="164" fontId="21" fillId="0" borderId="54" xfId="1" applyNumberFormat="1" applyFont="1" applyFill="1" applyBorder="1"/>
    <xf numFmtId="164" fontId="20" fillId="0" borderId="54" xfId="1" applyNumberFormat="1" applyFont="1" applyFill="1" applyBorder="1"/>
    <xf numFmtId="164" fontId="13" fillId="0" borderId="47" xfId="1" applyNumberFormat="1" applyFont="1" applyFill="1" applyBorder="1"/>
    <xf numFmtId="164" fontId="13" fillId="0" borderId="44" xfId="1" applyNumberFormat="1" applyFont="1" applyFill="1" applyBorder="1" applyAlignment="1">
      <alignment horizontal="left"/>
    </xf>
    <xf numFmtId="3" fontId="14" fillId="0" borderId="45" xfId="1" applyNumberFormat="1" applyFont="1" applyFill="1" applyBorder="1"/>
    <xf numFmtId="164" fontId="15" fillId="0" borderId="65" xfId="1" applyNumberFormat="1" applyFont="1" applyFill="1" applyBorder="1"/>
    <xf numFmtId="3" fontId="15" fillId="0" borderId="65" xfId="1" applyNumberFormat="1" applyFont="1" applyFill="1" applyBorder="1"/>
    <xf numFmtId="164" fontId="22" fillId="0" borderId="47" xfId="1" applyNumberFormat="1" applyFont="1" applyFill="1" applyBorder="1"/>
    <xf numFmtId="3" fontId="22" fillId="0" borderId="47" xfId="1" applyNumberFormat="1" applyFont="1" applyFill="1" applyBorder="1"/>
    <xf numFmtId="3" fontId="20" fillId="0" borderId="54" xfId="1" applyNumberFormat="1" applyFont="1" applyFill="1" applyBorder="1"/>
    <xf numFmtId="164" fontId="14" fillId="0" borderId="42" xfId="1" applyNumberFormat="1" applyFont="1" applyFill="1" applyBorder="1"/>
    <xf numFmtId="3" fontId="13" fillId="0" borderId="43" xfId="1" applyNumberFormat="1" applyFont="1" applyFill="1" applyBorder="1"/>
    <xf numFmtId="3" fontId="13" fillId="0" borderId="50" xfId="1" applyNumberFormat="1" applyFont="1" applyFill="1" applyBorder="1"/>
    <xf numFmtId="0" fontId="14" fillId="0" borderId="54" xfId="0" applyFont="1" applyFill="1" applyBorder="1"/>
    <xf numFmtId="164" fontId="14" fillId="0" borderId="66" xfId="1" applyNumberFormat="1" applyFont="1" applyFill="1" applyBorder="1"/>
    <xf numFmtId="164" fontId="13" fillId="0" borderId="42" xfId="1" applyNumberFormat="1" applyFont="1" applyFill="1" applyBorder="1"/>
    <xf numFmtId="165" fontId="13" fillId="0" borderId="45" xfId="1" applyNumberFormat="1" applyFont="1" applyFill="1" applyBorder="1"/>
    <xf numFmtId="165" fontId="13" fillId="0" borderId="47" xfId="1" applyNumberFormat="1" applyFont="1" applyFill="1" applyBorder="1"/>
    <xf numFmtId="0" fontId="23" fillId="0" borderId="0" xfId="0" applyFont="1" applyFill="1"/>
    <xf numFmtId="0" fontId="12" fillId="0" borderId="0" xfId="0" applyFont="1" applyFill="1" applyBorder="1"/>
    <xf numFmtId="3" fontId="18" fillId="0" borderId="54" xfId="1" applyNumberFormat="1" applyFont="1" applyFill="1" applyBorder="1"/>
    <xf numFmtId="164" fontId="17" fillId="0" borderId="54" xfId="1" applyNumberFormat="1" applyFont="1" applyFill="1" applyBorder="1" applyAlignment="1">
      <alignment horizontal="left"/>
    </xf>
    <xf numFmtId="164" fontId="13" fillId="0" borderId="44" xfId="1" applyNumberFormat="1" applyFont="1" applyFill="1" applyBorder="1" applyAlignment="1"/>
    <xf numFmtId="164" fontId="15" fillId="0" borderId="42" xfId="1" applyNumberFormat="1" applyFont="1" applyFill="1" applyBorder="1" applyAlignment="1">
      <alignment horizontal="left"/>
    </xf>
    <xf numFmtId="164" fontId="21" fillId="0" borderId="49" xfId="1" applyNumberFormat="1" applyFont="1" applyFill="1" applyBorder="1"/>
    <xf numFmtId="3" fontId="14" fillId="0" borderId="67" xfId="1" applyNumberFormat="1" applyFont="1" applyFill="1" applyBorder="1"/>
    <xf numFmtId="164" fontId="18" fillId="0" borderId="54" xfId="1" applyNumberFormat="1" applyFont="1" applyFill="1" applyBorder="1"/>
    <xf numFmtId="164" fontId="20" fillId="0" borderId="42" xfId="1" applyNumberFormat="1" applyFont="1" applyFill="1" applyBorder="1"/>
    <xf numFmtId="164" fontId="13" fillId="0" borderId="68" xfId="1" applyNumberFormat="1" applyFont="1" applyFill="1" applyBorder="1"/>
    <xf numFmtId="3" fontId="13" fillId="0" borderId="69" xfId="1" applyNumberFormat="1" applyFont="1" applyFill="1" applyBorder="1"/>
    <xf numFmtId="164" fontId="13" fillId="0" borderId="70" xfId="1" applyNumberFormat="1" applyFont="1" applyFill="1" applyBorder="1"/>
    <xf numFmtId="164" fontId="13" fillId="0" borderId="71" xfId="1" applyNumberFormat="1" applyFont="1" applyFill="1" applyBorder="1"/>
    <xf numFmtId="3" fontId="13" fillId="0" borderId="72" xfId="1" applyNumberFormat="1" applyFont="1" applyFill="1" applyBorder="1"/>
    <xf numFmtId="3" fontId="13" fillId="0" borderId="73" xfId="1" applyNumberFormat="1" applyFont="1" applyFill="1" applyBorder="1"/>
    <xf numFmtId="164" fontId="24" fillId="0" borderId="54" xfId="1" applyNumberFormat="1" applyFont="1" applyFill="1" applyBorder="1"/>
    <xf numFmtId="3" fontId="24" fillId="0" borderId="54" xfId="1" applyNumberFormat="1" applyFont="1" applyFill="1" applyBorder="1"/>
    <xf numFmtId="3" fontId="8" fillId="2" borderId="30" xfId="1" applyNumberFormat="1" applyFont="1" applyFill="1" applyBorder="1" applyAlignment="1">
      <alignment horizontal="center"/>
    </xf>
    <xf numFmtId="3" fontId="8" fillId="2" borderId="35" xfId="1" applyNumberFormat="1" applyFont="1" applyFill="1" applyBorder="1" applyAlignment="1">
      <alignment horizontal="center"/>
    </xf>
    <xf numFmtId="3" fontId="8" fillId="2" borderId="29" xfId="1" applyNumberFormat="1" applyFont="1" applyFill="1" applyBorder="1" applyAlignment="1">
      <alignment horizontal="center"/>
    </xf>
    <xf numFmtId="3" fontId="8" fillId="2" borderId="30" xfId="1" applyNumberFormat="1" applyFont="1" applyFill="1" applyBorder="1" applyAlignment="1">
      <alignment vertical="center"/>
    </xf>
    <xf numFmtId="3" fontId="8" fillId="2" borderId="35" xfId="1" applyNumberFormat="1" applyFont="1" applyFill="1" applyBorder="1" applyAlignment="1">
      <alignment vertical="center"/>
    </xf>
    <xf numFmtId="3" fontId="8" fillId="2" borderId="29" xfId="1" applyNumberFormat="1" applyFont="1" applyFill="1" applyBorder="1" applyAlignment="1">
      <alignment vertical="center"/>
    </xf>
    <xf numFmtId="164" fontId="16" fillId="2" borderId="60" xfId="1" applyNumberFormat="1" applyFont="1" applyFill="1" applyBorder="1" applyAlignment="1">
      <alignment horizontal="center" vertical="center"/>
    </xf>
    <xf numFmtId="164" fontId="16" fillId="2" borderId="61" xfId="1" applyNumberFormat="1" applyFont="1" applyFill="1" applyBorder="1" applyAlignment="1">
      <alignment horizontal="center" vertical="center"/>
    </xf>
    <xf numFmtId="164" fontId="16" fillId="2" borderId="17" xfId="1" applyNumberFormat="1" applyFont="1" applyFill="1" applyBorder="1" applyAlignment="1">
      <alignment horizontal="center" vertical="center"/>
    </xf>
    <xf numFmtId="3" fontId="8" fillId="2" borderId="62" xfId="1" applyNumberFormat="1" applyFont="1" applyFill="1" applyBorder="1" applyAlignment="1">
      <alignment horizontal="center" vertical="center"/>
    </xf>
    <xf numFmtId="3" fontId="8" fillId="2" borderId="36" xfId="1" applyNumberFormat="1" applyFont="1" applyFill="1" applyBorder="1" applyAlignment="1">
      <alignment horizontal="center" vertical="center"/>
    </xf>
    <xf numFmtId="3" fontId="8" fillId="2" borderId="33" xfId="1" applyNumberFormat="1" applyFont="1" applyFill="1" applyBorder="1" applyAlignment="1">
      <alignment horizontal="center" vertical="center"/>
    </xf>
    <xf numFmtId="3" fontId="8" fillId="0" borderId="30" xfId="1" applyNumberFormat="1" applyFont="1" applyFill="1" applyBorder="1" applyAlignment="1">
      <alignment horizontal="center" vertical="center"/>
    </xf>
    <xf numFmtId="3" fontId="8" fillId="0" borderId="29" xfId="1" applyNumberFormat="1" applyFont="1" applyFill="1" applyBorder="1" applyAlignment="1">
      <alignment horizontal="center" vertical="center"/>
    </xf>
    <xf numFmtId="3" fontId="8" fillId="0" borderId="30" xfId="1" applyNumberFormat="1" applyFont="1" applyFill="1" applyBorder="1" applyAlignment="1">
      <alignment horizontal="center"/>
    </xf>
    <xf numFmtId="3" fontId="8" fillId="0" borderId="29" xfId="1" applyNumberFormat="1" applyFont="1" applyFill="1" applyBorder="1" applyAlignment="1">
      <alignment horizontal="center"/>
    </xf>
    <xf numFmtId="3" fontId="8" fillId="2" borderId="30" xfId="1" applyNumberFormat="1" applyFont="1" applyFill="1" applyBorder="1" applyAlignment="1">
      <alignment horizontal="center" vertical="center"/>
    </xf>
    <xf numFmtId="3" fontId="8" fillId="2" borderId="35" xfId="1" applyNumberFormat="1" applyFont="1" applyFill="1" applyBorder="1" applyAlignment="1">
      <alignment horizontal="center" vertical="center"/>
    </xf>
    <xf numFmtId="3" fontId="8" fillId="2" borderId="29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view="pageBreakPreview" topLeftCell="C4" zoomScale="60" zoomScaleNormal="100" workbookViewId="0">
      <pane ySplit="390" activePane="bottomLeft"/>
      <selection activeCell="B4" sqref="B1:L65536"/>
      <selection pane="bottomLeft" activeCell="J88" sqref="J88"/>
    </sheetView>
  </sheetViews>
  <sheetFormatPr defaultRowHeight="18.75"/>
  <cols>
    <col min="1" max="1" width="120.140625" bestFit="1" customWidth="1"/>
    <col min="2" max="12" width="20.7109375" style="86" customWidth="1"/>
  </cols>
  <sheetData>
    <row r="1" spans="1:12">
      <c r="A1" s="1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6.25">
      <c r="A2" s="177" t="s">
        <v>93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9"/>
    </row>
    <row r="3" spans="1:12" ht="19.5" thickBot="1">
      <c r="A3" s="2"/>
      <c r="B3" s="24"/>
      <c r="C3" s="24"/>
      <c r="D3" s="24"/>
      <c r="E3" s="25"/>
      <c r="F3" s="25"/>
      <c r="G3" s="26"/>
      <c r="H3" s="26"/>
      <c r="I3" s="26"/>
      <c r="J3" s="24"/>
      <c r="K3" s="27"/>
      <c r="L3" s="27" t="s">
        <v>47</v>
      </c>
    </row>
    <row r="4" spans="1:12" ht="20.25" thickTop="1" thickBot="1">
      <c r="A4" s="3" t="s">
        <v>0</v>
      </c>
      <c r="B4" s="28" t="s">
        <v>34</v>
      </c>
      <c r="C4" s="29" t="s">
        <v>35</v>
      </c>
      <c r="D4" s="29" t="s">
        <v>1</v>
      </c>
      <c r="E4" s="29" t="s">
        <v>2</v>
      </c>
      <c r="F4" s="30" t="s">
        <v>3</v>
      </c>
      <c r="G4" s="29" t="s">
        <v>36</v>
      </c>
      <c r="H4" s="29" t="s">
        <v>37</v>
      </c>
      <c r="I4" s="29" t="s">
        <v>1</v>
      </c>
      <c r="J4" s="29" t="s">
        <v>2</v>
      </c>
      <c r="K4" s="29" t="s">
        <v>3</v>
      </c>
      <c r="L4" s="31" t="s">
        <v>92</v>
      </c>
    </row>
    <row r="5" spans="1:12">
      <c r="A5" s="4" t="s">
        <v>4</v>
      </c>
      <c r="B5" s="32"/>
      <c r="C5" s="33"/>
      <c r="D5" s="33">
        <v>5964</v>
      </c>
      <c r="E5" s="33"/>
      <c r="F5" s="33">
        <v>11611908</v>
      </c>
      <c r="G5" s="32"/>
      <c r="H5" s="33"/>
      <c r="I5" s="33">
        <v>5926</v>
      </c>
      <c r="J5" s="33">
        <v>2769</v>
      </c>
      <c r="K5" s="33">
        <v>16409094</v>
      </c>
      <c r="L5" s="34">
        <f>K5-F5</f>
        <v>4797186</v>
      </c>
    </row>
    <row r="6" spans="1:12">
      <c r="A6" s="5" t="s">
        <v>5</v>
      </c>
      <c r="B6" s="35"/>
      <c r="C6" s="36"/>
      <c r="D6" s="36">
        <v>26</v>
      </c>
      <c r="E6" s="36"/>
      <c r="F6" s="36">
        <v>200954</v>
      </c>
      <c r="G6" s="35"/>
      <c r="H6" s="36"/>
      <c r="I6" s="36">
        <v>68</v>
      </c>
      <c r="J6" s="36">
        <v>7729</v>
      </c>
      <c r="K6" s="36">
        <v>525572</v>
      </c>
      <c r="L6" s="37">
        <f>K6-F6</f>
        <v>324618</v>
      </c>
    </row>
    <row r="7" spans="1:12">
      <c r="A7" s="6" t="s">
        <v>6</v>
      </c>
      <c r="B7" s="38"/>
      <c r="C7" s="39"/>
      <c r="D7" s="39">
        <v>6</v>
      </c>
      <c r="E7" s="39"/>
      <c r="F7" s="39">
        <v>15672</v>
      </c>
      <c r="G7" s="38"/>
      <c r="H7" s="39"/>
      <c r="I7" s="39">
        <v>7</v>
      </c>
      <c r="J7" s="39">
        <v>2612</v>
      </c>
      <c r="K7" s="39">
        <v>18284</v>
      </c>
      <c r="L7" s="40">
        <f>K7-F7</f>
        <v>2612</v>
      </c>
    </row>
    <row r="8" spans="1:12">
      <c r="A8" s="5" t="s">
        <v>7</v>
      </c>
      <c r="B8" s="35"/>
      <c r="C8" s="36"/>
      <c r="D8" s="36">
        <v>5964</v>
      </c>
      <c r="E8" s="36"/>
      <c r="F8" s="36">
        <v>25174044</v>
      </c>
      <c r="G8" s="35"/>
      <c r="H8" s="36"/>
      <c r="I8" s="36">
        <v>5926</v>
      </c>
      <c r="J8" s="36">
        <v>4221</v>
      </c>
      <c r="K8" s="36">
        <v>25013646</v>
      </c>
      <c r="L8" s="41">
        <f>K8-F8</f>
        <v>-160398</v>
      </c>
    </row>
    <row r="9" spans="1:12">
      <c r="A9" s="7" t="s">
        <v>8</v>
      </c>
      <c r="B9" s="42">
        <f>SUM(B5:B8)</f>
        <v>0</v>
      </c>
      <c r="C9" s="42">
        <f t="shared" ref="C9:H9" si="0">SUM(C5:C8)</f>
        <v>0</v>
      </c>
      <c r="D9" s="42"/>
      <c r="E9" s="42">
        <f t="shared" si="0"/>
        <v>0</v>
      </c>
      <c r="F9" s="42">
        <f t="shared" si="0"/>
        <v>37002578</v>
      </c>
      <c r="G9" s="42">
        <f t="shared" si="0"/>
        <v>0</v>
      </c>
      <c r="H9" s="42">
        <f t="shared" si="0"/>
        <v>0</v>
      </c>
      <c r="I9" s="42"/>
      <c r="J9" s="42"/>
      <c r="K9" s="43">
        <f>SUM(K5:K8)</f>
        <v>41966596</v>
      </c>
      <c r="L9" s="44">
        <f>SUM(L5:L8)</f>
        <v>4964018</v>
      </c>
    </row>
    <row r="10" spans="1:12">
      <c r="A10" s="5" t="s">
        <v>9</v>
      </c>
      <c r="B10" s="35"/>
      <c r="C10" s="36"/>
      <c r="D10" s="36">
        <v>27928560</v>
      </c>
      <c r="E10" s="36"/>
      <c r="F10" s="36">
        <v>27928560</v>
      </c>
      <c r="G10" s="35"/>
      <c r="H10" s="36"/>
      <c r="I10" s="36">
        <v>26855600</v>
      </c>
      <c r="J10" s="36"/>
      <c r="K10" s="36">
        <v>26855600</v>
      </c>
      <c r="L10" s="37">
        <f>K10-F10</f>
        <v>-1072960</v>
      </c>
    </row>
    <row r="11" spans="1:12">
      <c r="A11" s="6" t="s">
        <v>10</v>
      </c>
      <c r="B11" s="38"/>
      <c r="C11" s="39"/>
      <c r="D11" s="39">
        <v>30446078</v>
      </c>
      <c r="E11" s="39"/>
      <c r="F11" s="39">
        <v>173639284</v>
      </c>
      <c r="G11" s="38"/>
      <c r="H11" s="39"/>
      <c r="I11" s="39">
        <v>2562453000</v>
      </c>
      <c r="J11" s="39"/>
      <c r="K11" s="39">
        <v>158225398</v>
      </c>
      <c r="L11" s="45">
        <f>K11-F11</f>
        <v>-15413886</v>
      </c>
    </row>
    <row r="12" spans="1:12" ht="19.5" thickBot="1">
      <c r="A12" s="8" t="s">
        <v>11</v>
      </c>
      <c r="B12" s="46">
        <f>SUM(B10:B11)</f>
        <v>0</v>
      </c>
      <c r="C12" s="46">
        <f t="shared" ref="C12:J12" si="1">SUM(C10:C11)</f>
        <v>0</v>
      </c>
      <c r="D12" s="46">
        <f>SUM(D10:D11)</f>
        <v>58374638</v>
      </c>
      <c r="E12" s="46">
        <f t="shared" si="1"/>
        <v>0</v>
      </c>
      <c r="F12" s="46">
        <f t="shared" si="1"/>
        <v>201567844</v>
      </c>
      <c r="G12" s="47">
        <f t="shared" si="1"/>
        <v>0</v>
      </c>
      <c r="H12" s="46">
        <f t="shared" si="1"/>
        <v>0</v>
      </c>
      <c r="I12" s="46">
        <f>SUM(I10:I11)</f>
        <v>2589308600</v>
      </c>
      <c r="J12" s="46">
        <f t="shared" si="1"/>
        <v>0</v>
      </c>
      <c r="K12" s="48">
        <f>SUM(K10:K11)</f>
        <v>185080998</v>
      </c>
      <c r="L12" s="49">
        <f>SUM(L10:L11)</f>
        <v>-16486846</v>
      </c>
    </row>
    <row r="13" spans="1:12" ht="19.5" thickBot="1">
      <c r="A13" s="9" t="s">
        <v>12</v>
      </c>
      <c r="B13" s="50">
        <f>B12+B9</f>
        <v>0</v>
      </c>
      <c r="C13" s="51">
        <f t="shared" ref="C13:J13" si="2">C12+C9</f>
        <v>0</v>
      </c>
      <c r="D13" s="51">
        <f>D12+D9</f>
        <v>58374638</v>
      </c>
      <c r="E13" s="51">
        <f t="shared" si="2"/>
        <v>0</v>
      </c>
      <c r="F13" s="51">
        <f t="shared" si="2"/>
        <v>238570422</v>
      </c>
      <c r="G13" s="50">
        <f t="shared" si="2"/>
        <v>0</v>
      </c>
      <c r="H13" s="51">
        <f t="shared" si="2"/>
        <v>0</v>
      </c>
      <c r="I13" s="51">
        <f>I12+I9</f>
        <v>2589308600</v>
      </c>
      <c r="J13" s="51">
        <f t="shared" si="2"/>
        <v>0</v>
      </c>
      <c r="K13" s="51">
        <f>K12+K9</f>
        <v>227047594</v>
      </c>
      <c r="L13" s="52">
        <f>L12+L9</f>
        <v>-11522828</v>
      </c>
    </row>
    <row r="14" spans="1:12" ht="19.5" thickBot="1">
      <c r="A14" s="10" t="s">
        <v>13</v>
      </c>
      <c r="B14" s="53"/>
      <c r="C14" s="54"/>
      <c r="D14" s="54">
        <v>5964</v>
      </c>
      <c r="E14" s="54"/>
      <c r="F14" s="54">
        <v>70088928</v>
      </c>
      <c r="G14" s="53"/>
      <c r="H14" s="54"/>
      <c r="I14" s="54">
        <v>5926</v>
      </c>
      <c r="J14" s="54"/>
      <c r="K14" s="54">
        <v>55502916</v>
      </c>
      <c r="L14" s="55">
        <f t="shared" ref="L14:L22" si="3">K14-F14</f>
        <v>-14586012</v>
      </c>
    </row>
    <row r="15" spans="1:12">
      <c r="A15" s="11" t="s">
        <v>53</v>
      </c>
      <c r="B15" s="56"/>
      <c r="C15" s="57"/>
      <c r="D15" s="57">
        <v>63</v>
      </c>
      <c r="E15" s="57"/>
      <c r="F15" s="57">
        <v>3487838</v>
      </c>
      <c r="G15" s="56"/>
      <c r="H15" s="57"/>
      <c r="I15" s="57">
        <v>60</v>
      </c>
      <c r="J15" s="57">
        <v>55360</v>
      </c>
      <c r="K15" s="33">
        <v>3321600</v>
      </c>
      <c r="L15" s="34">
        <f t="shared" si="3"/>
        <v>-166238</v>
      </c>
    </row>
    <row r="16" spans="1:12">
      <c r="A16" s="5" t="s">
        <v>54</v>
      </c>
      <c r="B16" s="35"/>
      <c r="C16" s="36"/>
      <c r="D16" s="36">
        <v>12</v>
      </c>
      <c r="E16" s="36"/>
      <c r="F16" s="36">
        <v>1993050</v>
      </c>
      <c r="G16" s="35"/>
      <c r="H16" s="36"/>
      <c r="I16" s="36">
        <v>12</v>
      </c>
      <c r="J16" s="36">
        <v>166080</v>
      </c>
      <c r="K16" s="36">
        <v>1992960</v>
      </c>
      <c r="L16" s="37">
        <f t="shared" si="3"/>
        <v>-90</v>
      </c>
    </row>
    <row r="17" spans="1:12">
      <c r="A17" s="6" t="s">
        <v>51</v>
      </c>
      <c r="B17" s="38"/>
      <c r="C17" s="39"/>
      <c r="D17" s="39">
        <v>1</v>
      </c>
      <c r="E17" s="39"/>
      <c r="F17" s="39">
        <v>88580</v>
      </c>
      <c r="G17" s="38"/>
      <c r="H17" s="39"/>
      <c r="I17" s="39">
        <v>1</v>
      </c>
      <c r="J17" s="39">
        <v>88580</v>
      </c>
      <c r="K17" s="39">
        <v>88580</v>
      </c>
      <c r="L17" s="40">
        <f t="shared" si="3"/>
        <v>0</v>
      </c>
    </row>
    <row r="18" spans="1:12">
      <c r="A18" s="5" t="s">
        <v>52</v>
      </c>
      <c r="B18" s="35"/>
      <c r="C18" s="36"/>
      <c r="D18" s="36">
        <v>3</v>
      </c>
      <c r="E18" s="36"/>
      <c r="F18" s="36">
        <v>2131950</v>
      </c>
      <c r="G18" s="35"/>
      <c r="H18" s="36"/>
      <c r="I18" s="36">
        <v>6</v>
      </c>
      <c r="J18" s="36">
        <v>710650</v>
      </c>
      <c r="K18" s="36">
        <v>4263900</v>
      </c>
      <c r="L18" s="37">
        <f t="shared" si="3"/>
        <v>2131950</v>
      </c>
    </row>
    <row r="19" spans="1:12">
      <c r="A19" s="6" t="s">
        <v>55</v>
      </c>
      <c r="B19" s="38"/>
      <c r="C19" s="39"/>
      <c r="D19" s="39">
        <v>12</v>
      </c>
      <c r="E19" s="39"/>
      <c r="F19" s="39">
        <v>7627800</v>
      </c>
      <c r="G19" s="38"/>
      <c r="H19" s="39"/>
      <c r="I19" s="39">
        <v>9</v>
      </c>
      <c r="J19" s="39">
        <v>635650</v>
      </c>
      <c r="K19" s="39">
        <v>5720850</v>
      </c>
      <c r="L19" s="40">
        <f t="shared" si="3"/>
        <v>-1906950</v>
      </c>
    </row>
    <row r="20" spans="1:12">
      <c r="A20" s="5" t="s">
        <v>56</v>
      </c>
      <c r="B20" s="35"/>
      <c r="C20" s="36"/>
      <c r="D20" s="36">
        <v>15</v>
      </c>
      <c r="E20" s="36"/>
      <c r="F20" s="36">
        <v>7411500</v>
      </c>
      <c r="G20" s="35"/>
      <c r="H20" s="36"/>
      <c r="I20" s="36">
        <v>15</v>
      </c>
      <c r="J20" s="36">
        <v>494100</v>
      </c>
      <c r="K20" s="36">
        <v>7411500</v>
      </c>
      <c r="L20" s="37">
        <f t="shared" si="3"/>
        <v>0</v>
      </c>
    </row>
    <row r="21" spans="1:12">
      <c r="A21" s="6" t="s">
        <v>57</v>
      </c>
      <c r="B21" s="38"/>
      <c r="C21" s="39"/>
      <c r="D21" s="39">
        <v>5</v>
      </c>
      <c r="E21" s="39"/>
      <c r="F21" s="39">
        <v>325000</v>
      </c>
      <c r="G21" s="38"/>
      <c r="H21" s="39"/>
      <c r="I21" s="39">
        <v>8</v>
      </c>
      <c r="J21" s="39">
        <v>68000</v>
      </c>
      <c r="K21" s="39">
        <v>544000</v>
      </c>
      <c r="L21" s="40">
        <f t="shared" si="3"/>
        <v>219000</v>
      </c>
    </row>
    <row r="22" spans="1:12" ht="19.5" thickBot="1">
      <c r="A22" s="12" t="s">
        <v>58</v>
      </c>
      <c r="B22" s="58"/>
      <c r="C22" s="59"/>
      <c r="D22" s="59">
        <v>11</v>
      </c>
      <c r="E22" s="59"/>
      <c r="F22" s="59">
        <v>103400</v>
      </c>
      <c r="G22" s="58"/>
      <c r="H22" s="59"/>
      <c r="I22" s="59">
        <v>11</v>
      </c>
      <c r="J22" s="59">
        <v>9400</v>
      </c>
      <c r="K22" s="60">
        <v>103400</v>
      </c>
      <c r="L22" s="41">
        <f t="shared" si="3"/>
        <v>0</v>
      </c>
    </row>
    <row r="23" spans="1:12" ht="19.5" thickBot="1">
      <c r="A23" s="9" t="s">
        <v>14</v>
      </c>
      <c r="B23" s="50">
        <f>SUM(B15:B22)</f>
        <v>0</v>
      </c>
      <c r="C23" s="51">
        <f t="shared" ref="C23:H23" si="4">SUM(C15:C22)</f>
        <v>0</v>
      </c>
      <c r="D23" s="51"/>
      <c r="E23" s="51">
        <f t="shared" si="4"/>
        <v>0</v>
      </c>
      <c r="F23" s="51">
        <f t="shared" si="4"/>
        <v>23169118</v>
      </c>
      <c r="G23" s="50">
        <f t="shared" si="4"/>
        <v>0</v>
      </c>
      <c r="H23" s="51">
        <f t="shared" si="4"/>
        <v>0</v>
      </c>
      <c r="I23" s="51"/>
      <c r="J23" s="51"/>
      <c r="K23" s="51">
        <f>SUM(K15:K22)</f>
        <v>23446790</v>
      </c>
      <c r="L23" s="52">
        <f>SUM(L15:L22)</f>
        <v>277672</v>
      </c>
    </row>
    <row r="24" spans="1:12">
      <c r="A24" s="13" t="s">
        <v>59</v>
      </c>
      <c r="B24" s="61">
        <v>260</v>
      </c>
      <c r="C24" s="62"/>
      <c r="D24" s="62"/>
      <c r="E24" s="62"/>
      <c r="F24" s="62">
        <v>33056667</v>
      </c>
      <c r="G24" s="61">
        <v>243</v>
      </c>
      <c r="H24" s="62"/>
      <c r="I24" s="62"/>
      <c r="J24" s="62"/>
      <c r="K24" s="63">
        <v>30863333</v>
      </c>
      <c r="L24" s="64">
        <f>K24-F24</f>
        <v>-2193334</v>
      </c>
    </row>
    <row r="25" spans="1:12">
      <c r="A25" s="6" t="s">
        <v>60</v>
      </c>
      <c r="B25" s="38"/>
      <c r="C25" s="39">
        <v>242</v>
      </c>
      <c r="D25" s="39"/>
      <c r="E25" s="39"/>
      <c r="F25" s="39">
        <v>15353333</v>
      </c>
      <c r="G25" s="38"/>
      <c r="H25" s="39">
        <v>242</v>
      </c>
      <c r="I25" s="39"/>
      <c r="J25" s="39"/>
      <c r="K25" s="39">
        <v>15353333</v>
      </c>
      <c r="L25" s="45">
        <f>K25-F25</f>
        <v>0</v>
      </c>
    </row>
    <row r="26" spans="1:12">
      <c r="A26" s="14" t="s">
        <v>22</v>
      </c>
      <c r="B26" s="65"/>
      <c r="C26" s="65"/>
      <c r="D26" s="65">
        <f>SUM(D24:D25)</f>
        <v>0</v>
      </c>
      <c r="E26" s="65">
        <f t="shared" ref="E26:K26" si="5">SUM(E24:E25)</f>
        <v>0</v>
      </c>
      <c r="F26" s="65">
        <f t="shared" si="5"/>
        <v>48410000</v>
      </c>
      <c r="G26" s="65"/>
      <c r="H26" s="65"/>
      <c r="I26" s="65">
        <f t="shared" si="5"/>
        <v>0</v>
      </c>
      <c r="J26" s="65">
        <f t="shared" si="5"/>
        <v>0</v>
      </c>
      <c r="K26" s="66">
        <f t="shared" si="5"/>
        <v>46216666</v>
      </c>
      <c r="L26" s="67">
        <f>SUM(L24:L25)</f>
        <v>-2193334</v>
      </c>
    </row>
    <row r="27" spans="1:12">
      <c r="A27" s="6" t="s">
        <v>75</v>
      </c>
      <c r="B27" s="38">
        <v>5</v>
      </c>
      <c r="C27" s="39"/>
      <c r="D27" s="39"/>
      <c r="E27" s="39"/>
      <c r="F27" s="39">
        <v>597333</v>
      </c>
      <c r="G27" s="38">
        <v>4</v>
      </c>
      <c r="H27" s="39"/>
      <c r="I27" s="39"/>
      <c r="J27" s="39"/>
      <c r="K27" s="39">
        <v>477867</v>
      </c>
      <c r="L27" s="40">
        <f>K27-F27</f>
        <v>-119466</v>
      </c>
    </row>
    <row r="28" spans="1:12">
      <c r="A28" s="5" t="s">
        <v>77</v>
      </c>
      <c r="B28" s="35"/>
      <c r="C28" s="36">
        <v>3</v>
      </c>
      <c r="D28" s="36"/>
      <c r="E28" s="36"/>
      <c r="F28" s="36">
        <v>179200</v>
      </c>
      <c r="G28" s="35"/>
      <c r="H28" s="36">
        <v>3</v>
      </c>
      <c r="I28" s="36"/>
      <c r="J28" s="36"/>
      <c r="K28" s="36">
        <v>179200</v>
      </c>
      <c r="L28" s="37">
        <f>K28-F28</f>
        <v>0</v>
      </c>
    </row>
    <row r="29" spans="1:12">
      <c r="A29" s="6" t="s">
        <v>83</v>
      </c>
      <c r="B29" s="38">
        <v>93</v>
      </c>
      <c r="C29" s="39"/>
      <c r="D29" s="39"/>
      <c r="E29" s="39"/>
      <c r="F29" s="39">
        <v>2480000</v>
      </c>
      <c r="G29" s="38">
        <v>89</v>
      </c>
      <c r="H29" s="39"/>
      <c r="I29" s="39"/>
      <c r="J29" s="39"/>
      <c r="K29" s="39">
        <v>2373333</v>
      </c>
      <c r="L29" s="40">
        <f>K29-F29</f>
        <v>-106667</v>
      </c>
    </row>
    <row r="30" spans="1:12">
      <c r="A30" s="5" t="s">
        <v>84</v>
      </c>
      <c r="B30" s="35"/>
      <c r="C30" s="36">
        <v>90</v>
      </c>
      <c r="D30" s="36"/>
      <c r="E30" s="36"/>
      <c r="F30" s="36">
        <v>1200000</v>
      </c>
      <c r="G30" s="35"/>
      <c r="H30" s="36">
        <v>90</v>
      </c>
      <c r="I30" s="36"/>
      <c r="J30" s="36"/>
      <c r="K30" s="36">
        <v>1200000</v>
      </c>
      <c r="L30" s="41">
        <f>K30-F30</f>
        <v>0</v>
      </c>
    </row>
    <row r="31" spans="1:12">
      <c r="A31" s="7" t="s">
        <v>24</v>
      </c>
      <c r="B31" s="42">
        <f>SUM(B27:B30)</f>
        <v>98</v>
      </c>
      <c r="C31" s="42">
        <f>SUM(C27:C30)</f>
        <v>93</v>
      </c>
      <c r="D31" s="42">
        <f>SUM(D27:D30)</f>
        <v>0</v>
      </c>
      <c r="E31" s="42">
        <f t="shared" ref="E31:K31" si="6">SUM(E27:E30)</f>
        <v>0</v>
      </c>
      <c r="F31" s="42">
        <f t="shared" si="6"/>
        <v>4456533</v>
      </c>
      <c r="G31" s="42"/>
      <c r="H31" s="42"/>
      <c r="I31" s="42">
        <f t="shared" si="6"/>
        <v>0</v>
      </c>
      <c r="J31" s="42">
        <f t="shared" si="6"/>
        <v>0</v>
      </c>
      <c r="K31" s="43">
        <f t="shared" si="6"/>
        <v>4230400</v>
      </c>
      <c r="L31" s="44">
        <f>SUM(L27:L30)</f>
        <v>-226133</v>
      </c>
    </row>
    <row r="32" spans="1:12">
      <c r="A32" s="5" t="s">
        <v>87</v>
      </c>
      <c r="B32" s="35"/>
      <c r="C32" s="36"/>
      <c r="D32" s="36">
        <v>105</v>
      </c>
      <c r="E32" s="36"/>
      <c r="F32" s="36">
        <v>6825000</v>
      </c>
      <c r="G32" s="35"/>
      <c r="H32" s="36"/>
      <c r="I32" s="36">
        <v>105</v>
      </c>
      <c r="J32" s="36">
        <v>68000</v>
      </c>
      <c r="K32" s="36">
        <v>7140000</v>
      </c>
      <c r="L32" s="37">
        <f>K32-F32</f>
        <v>315000</v>
      </c>
    </row>
    <row r="33" spans="1:12">
      <c r="A33" s="6" t="s">
        <v>86</v>
      </c>
      <c r="B33" s="38"/>
      <c r="C33" s="39"/>
      <c r="D33" s="39">
        <v>5</v>
      </c>
      <c r="E33" s="39"/>
      <c r="F33" s="39">
        <v>325000</v>
      </c>
      <c r="G33" s="38"/>
      <c r="H33" s="39"/>
      <c r="I33" s="39">
        <v>5</v>
      </c>
      <c r="J33" s="39">
        <v>68000</v>
      </c>
      <c r="K33" s="39">
        <v>340000</v>
      </c>
      <c r="L33" s="45">
        <f>K33-F33</f>
        <v>15000</v>
      </c>
    </row>
    <row r="34" spans="1:12">
      <c r="A34" s="8" t="s">
        <v>30</v>
      </c>
      <c r="B34" s="68">
        <f>SUM(B32:B33)</f>
        <v>0</v>
      </c>
      <c r="C34" s="65">
        <f t="shared" ref="C34:K34" si="7">SUM(C32:C33)</f>
        <v>0</v>
      </c>
      <c r="D34" s="65">
        <f>SUM(D32:D33)</f>
        <v>110</v>
      </c>
      <c r="E34" s="65">
        <f t="shared" si="7"/>
        <v>0</v>
      </c>
      <c r="F34" s="65">
        <f t="shared" si="7"/>
        <v>7150000</v>
      </c>
      <c r="G34" s="65">
        <f t="shared" si="7"/>
        <v>0</v>
      </c>
      <c r="H34" s="65">
        <f t="shared" si="7"/>
        <v>0</v>
      </c>
      <c r="I34" s="65"/>
      <c r="J34" s="65"/>
      <c r="K34" s="66">
        <f t="shared" si="7"/>
        <v>7480000</v>
      </c>
      <c r="L34" s="67">
        <f>SUM(L32:L33)</f>
        <v>330000</v>
      </c>
    </row>
    <row r="35" spans="1:12">
      <c r="A35" s="17" t="s">
        <v>41</v>
      </c>
      <c r="B35" s="69"/>
      <c r="C35" s="70"/>
      <c r="D35" s="70"/>
      <c r="E35" s="70"/>
      <c r="F35" s="70"/>
      <c r="G35" s="70">
        <v>19</v>
      </c>
      <c r="H35" s="70"/>
      <c r="I35" s="70">
        <v>10500</v>
      </c>
      <c r="J35" s="70"/>
      <c r="K35" s="71">
        <v>133000</v>
      </c>
      <c r="L35" s="72">
        <f>K35-F35</f>
        <v>133000</v>
      </c>
    </row>
    <row r="36" spans="1:12" ht="19.5" thickBot="1">
      <c r="A36" s="18" t="s">
        <v>42</v>
      </c>
      <c r="B36" s="73"/>
      <c r="C36" s="73"/>
      <c r="D36" s="73"/>
      <c r="E36" s="73"/>
      <c r="F36" s="73"/>
      <c r="G36" s="73"/>
      <c r="H36" s="73">
        <v>19</v>
      </c>
      <c r="I36" s="73">
        <v>10500</v>
      </c>
      <c r="J36" s="73"/>
      <c r="K36" s="74">
        <v>66500</v>
      </c>
      <c r="L36" s="75">
        <f>K36-F36</f>
        <v>66500</v>
      </c>
    </row>
    <row r="37" spans="1:12" ht="19.5" thickBot="1">
      <c r="A37" s="9" t="s">
        <v>15</v>
      </c>
      <c r="B37" s="50"/>
      <c r="C37" s="51"/>
      <c r="D37" s="51"/>
      <c r="E37" s="51">
        <f t="shared" ref="E37:J37" si="8">E26+E31+E34</f>
        <v>0</v>
      </c>
      <c r="F37" s="51">
        <f>F26+F31+F34+F35+F36</f>
        <v>60016533</v>
      </c>
      <c r="G37" s="50">
        <f t="shared" si="8"/>
        <v>0</v>
      </c>
      <c r="H37" s="51">
        <f t="shared" si="8"/>
        <v>0</v>
      </c>
      <c r="I37" s="51">
        <f t="shared" si="8"/>
        <v>0</v>
      </c>
      <c r="J37" s="51">
        <f t="shared" si="8"/>
        <v>0</v>
      </c>
      <c r="K37" s="51">
        <f>K26+K31+K34+K35+K36</f>
        <v>58126566</v>
      </c>
      <c r="L37" s="52">
        <f>L26+L31+L34+L35+L36</f>
        <v>-1889967</v>
      </c>
    </row>
    <row r="38" spans="1:12">
      <c r="A38" s="13" t="s">
        <v>61</v>
      </c>
      <c r="B38" s="61">
        <v>89</v>
      </c>
      <c r="C38" s="62"/>
      <c r="D38" s="62"/>
      <c r="E38" s="62"/>
      <c r="F38" s="62">
        <v>7990000</v>
      </c>
      <c r="G38" s="61">
        <v>96</v>
      </c>
      <c r="H38" s="62"/>
      <c r="I38" s="62"/>
      <c r="J38" s="62"/>
      <c r="K38" s="62">
        <v>8616667</v>
      </c>
      <c r="L38" s="64">
        <f t="shared" ref="L38:L43" si="9">K38-F38</f>
        <v>626667</v>
      </c>
    </row>
    <row r="39" spans="1:12">
      <c r="A39" s="6" t="s">
        <v>62</v>
      </c>
      <c r="B39" s="38">
        <v>48</v>
      </c>
      <c r="C39" s="39"/>
      <c r="D39" s="39"/>
      <c r="E39" s="39"/>
      <c r="F39" s="39">
        <v>4386667</v>
      </c>
      <c r="G39" s="38">
        <v>58</v>
      </c>
      <c r="H39" s="39"/>
      <c r="I39" s="39"/>
      <c r="J39" s="39"/>
      <c r="K39" s="39">
        <v>5326667</v>
      </c>
      <c r="L39" s="40">
        <f t="shared" si="9"/>
        <v>940000</v>
      </c>
    </row>
    <row r="40" spans="1:12">
      <c r="A40" s="5" t="s">
        <v>63</v>
      </c>
      <c r="B40" s="35">
        <v>42</v>
      </c>
      <c r="C40" s="36"/>
      <c r="D40" s="36"/>
      <c r="E40" s="36"/>
      <c r="F40" s="36">
        <v>5640000</v>
      </c>
      <c r="G40" s="35">
        <v>41</v>
      </c>
      <c r="H40" s="36"/>
      <c r="I40" s="36"/>
      <c r="J40" s="36"/>
      <c r="K40" s="36">
        <v>4230000</v>
      </c>
      <c r="L40" s="37">
        <f t="shared" si="9"/>
        <v>-1410000</v>
      </c>
    </row>
    <row r="41" spans="1:12">
      <c r="A41" s="6" t="s">
        <v>64</v>
      </c>
      <c r="B41" s="38"/>
      <c r="C41" s="39">
        <v>82</v>
      </c>
      <c r="D41" s="39"/>
      <c r="E41" s="39"/>
      <c r="F41" s="39">
        <v>3681667</v>
      </c>
      <c r="G41" s="38"/>
      <c r="H41" s="39">
        <v>114</v>
      </c>
      <c r="I41" s="39"/>
      <c r="J41" s="39"/>
      <c r="K41" s="39">
        <v>5091667</v>
      </c>
      <c r="L41" s="40">
        <f t="shared" si="9"/>
        <v>1410000</v>
      </c>
    </row>
    <row r="42" spans="1:12">
      <c r="A42" s="5" t="s">
        <v>65</v>
      </c>
      <c r="B42" s="35"/>
      <c r="C42" s="36">
        <v>64</v>
      </c>
      <c r="D42" s="36"/>
      <c r="E42" s="36"/>
      <c r="F42" s="36">
        <v>2898333</v>
      </c>
      <c r="G42" s="35"/>
      <c r="H42" s="36">
        <v>30</v>
      </c>
      <c r="I42" s="36"/>
      <c r="J42" s="36"/>
      <c r="K42" s="36">
        <v>1331667</v>
      </c>
      <c r="L42" s="37">
        <f t="shared" si="9"/>
        <v>-1566666</v>
      </c>
    </row>
    <row r="43" spans="1:12">
      <c r="A43" s="6" t="s">
        <v>66</v>
      </c>
      <c r="B43" s="38"/>
      <c r="C43" s="39">
        <v>40</v>
      </c>
      <c r="D43" s="39"/>
      <c r="E43" s="39"/>
      <c r="F43" s="39">
        <v>2036667</v>
      </c>
      <c r="G43" s="38"/>
      <c r="H43" s="39">
        <v>58</v>
      </c>
      <c r="I43" s="39"/>
      <c r="J43" s="39"/>
      <c r="K43" s="39">
        <v>2976667</v>
      </c>
      <c r="L43" s="40">
        <f t="shared" si="9"/>
        <v>940000</v>
      </c>
    </row>
    <row r="44" spans="1:12">
      <c r="A44" s="14" t="s">
        <v>17</v>
      </c>
      <c r="B44" s="65"/>
      <c r="C44" s="65"/>
      <c r="D44" s="65"/>
      <c r="E44" s="65">
        <f t="shared" ref="E44:J44" si="10">SUM(E38:E43)</f>
        <v>0</v>
      </c>
      <c r="F44" s="65">
        <f t="shared" si="10"/>
        <v>26633334</v>
      </c>
      <c r="G44" s="65"/>
      <c r="H44" s="65"/>
      <c r="I44" s="65">
        <f t="shared" si="10"/>
        <v>0</v>
      </c>
      <c r="J44" s="65">
        <f t="shared" si="10"/>
        <v>0</v>
      </c>
      <c r="K44" s="66">
        <f>SUM(K38:K43)</f>
        <v>27573335</v>
      </c>
      <c r="L44" s="67">
        <f>SUM(L38:L43)</f>
        <v>940001</v>
      </c>
    </row>
    <row r="45" spans="1:12">
      <c r="A45" s="6" t="s">
        <v>67</v>
      </c>
      <c r="B45" s="38">
        <v>108</v>
      </c>
      <c r="C45" s="39"/>
      <c r="D45" s="39"/>
      <c r="E45" s="39"/>
      <c r="F45" s="39">
        <v>11436667</v>
      </c>
      <c r="G45" s="38">
        <v>96</v>
      </c>
      <c r="H45" s="39"/>
      <c r="I45" s="39"/>
      <c r="J45" s="39"/>
      <c r="K45" s="39">
        <v>10183333</v>
      </c>
      <c r="L45" s="40">
        <f t="shared" ref="L45:L50" si="11">K45-F45</f>
        <v>-1253334</v>
      </c>
    </row>
    <row r="46" spans="1:12">
      <c r="A46" s="5" t="s">
        <v>69</v>
      </c>
      <c r="B46" s="35">
        <v>50</v>
      </c>
      <c r="C46" s="36"/>
      <c r="D46" s="36"/>
      <c r="E46" s="36"/>
      <c r="F46" s="36">
        <v>5953333</v>
      </c>
      <c r="G46" s="35">
        <v>81</v>
      </c>
      <c r="H46" s="36"/>
      <c r="I46" s="36"/>
      <c r="J46" s="36"/>
      <c r="K46" s="36">
        <v>9713333</v>
      </c>
      <c r="L46" s="37">
        <f t="shared" si="11"/>
        <v>3760000</v>
      </c>
    </row>
    <row r="47" spans="1:12">
      <c r="A47" s="6" t="s">
        <v>16</v>
      </c>
      <c r="B47" s="38">
        <v>46</v>
      </c>
      <c r="C47" s="39"/>
      <c r="D47" s="39"/>
      <c r="E47" s="39"/>
      <c r="F47" s="39">
        <v>6266667</v>
      </c>
      <c r="G47" s="38"/>
      <c r="H47" s="39"/>
      <c r="I47" s="39"/>
      <c r="J47" s="39"/>
      <c r="K47" s="39"/>
      <c r="L47" s="40">
        <f t="shared" si="11"/>
        <v>-6266667</v>
      </c>
    </row>
    <row r="48" spans="1:12">
      <c r="A48" s="5" t="s">
        <v>68</v>
      </c>
      <c r="B48" s="35"/>
      <c r="C48" s="36">
        <v>97</v>
      </c>
      <c r="D48" s="36"/>
      <c r="E48" s="36"/>
      <c r="F48" s="36">
        <v>5091667</v>
      </c>
      <c r="G48" s="35"/>
      <c r="H48" s="36">
        <v>90</v>
      </c>
      <c r="I48" s="36"/>
      <c r="J48" s="36"/>
      <c r="K48" s="36">
        <v>4778333</v>
      </c>
      <c r="L48" s="37">
        <f t="shared" si="11"/>
        <v>-313334</v>
      </c>
    </row>
    <row r="49" spans="1:12">
      <c r="A49" s="6" t="s">
        <v>70</v>
      </c>
      <c r="B49" s="38"/>
      <c r="C49" s="39">
        <v>52</v>
      </c>
      <c r="D49" s="39"/>
      <c r="E49" s="39"/>
      <c r="F49" s="39">
        <v>3133333</v>
      </c>
      <c r="G49" s="38"/>
      <c r="H49" s="39">
        <v>97</v>
      </c>
      <c r="I49" s="39"/>
      <c r="J49" s="39"/>
      <c r="K49" s="39">
        <v>5796667</v>
      </c>
      <c r="L49" s="40">
        <f t="shared" si="11"/>
        <v>2663334</v>
      </c>
    </row>
    <row r="50" spans="1:12">
      <c r="A50" s="5" t="s">
        <v>18</v>
      </c>
      <c r="B50" s="35"/>
      <c r="C50" s="36">
        <v>55</v>
      </c>
      <c r="D50" s="36"/>
      <c r="E50" s="36"/>
      <c r="F50" s="36">
        <v>3290000</v>
      </c>
      <c r="G50" s="35"/>
      <c r="H50" s="36"/>
      <c r="I50" s="36"/>
      <c r="J50" s="36"/>
      <c r="K50" s="36"/>
      <c r="L50" s="41">
        <f t="shared" si="11"/>
        <v>-3290000</v>
      </c>
    </row>
    <row r="51" spans="1:12">
      <c r="A51" s="7" t="s">
        <v>19</v>
      </c>
      <c r="B51" s="42"/>
      <c r="C51" s="42"/>
      <c r="D51" s="42"/>
      <c r="E51" s="42">
        <f t="shared" ref="E51:K51" si="12">SUM(E45:E50)</f>
        <v>0</v>
      </c>
      <c r="F51" s="42">
        <f t="shared" si="12"/>
        <v>35171667</v>
      </c>
      <c r="G51" s="42"/>
      <c r="H51" s="42"/>
      <c r="I51" s="42">
        <f t="shared" si="12"/>
        <v>0</v>
      </c>
      <c r="J51" s="42">
        <f t="shared" si="12"/>
        <v>0</v>
      </c>
      <c r="K51" s="43">
        <f t="shared" si="12"/>
        <v>30471666</v>
      </c>
      <c r="L51" s="44">
        <f>SUM(L45:L50)</f>
        <v>-4700001</v>
      </c>
    </row>
    <row r="52" spans="1:12">
      <c r="A52" s="5" t="s">
        <v>71</v>
      </c>
      <c r="B52" s="35">
        <v>30</v>
      </c>
      <c r="C52" s="36"/>
      <c r="D52" s="36"/>
      <c r="E52" s="36"/>
      <c r="F52" s="36">
        <v>470000</v>
      </c>
      <c r="G52" s="35">
        <v>0</v>
      </c>
      <c r="H52" s="36"/>
      <c r="I52" s="36"/>
      <c r="J52" s="36"/>
      <c r="K52" s="36"/>
      <c r="L52" s="37">
        <f>K52-F52</f>
        <v>-470000</v>
      </c>
    </row>
    <row r="53" spans="1:12">
      <c r="A53" s="6" t="s">
        <v>72</v>
      </c>
      <c r="B53" s="38">
        <v>55</v>
      </c>
      <c r="C53" s="39"/>
      <c r="D53" s="39"/>
      <c r="E53" s="39"/>
      <c r="F53" s="39">
        <v>1096667</v>
      </c>
      <c r="G53" s="38">
        <v>98</v>
      </c>
      <c r="H53" s="39"/>
      <c r="I53" s="39"/>
      <c r="J53" s="39"/>
      <c r="K53" s="39">
        <v>2036667</v>
      </c>
      <c r="L53" s="40">
        <f>K53-F53</f>
        <v>940000</v>
      </c>
    </row>
    <row r="54" spans="1:12">
      <c r="A54" s="5" t="s">
        <v>73</v>
      </c>
      <c r="B54" s="35"/>
      <c r="C54" s="36">
        <v>55</v>
      </c>
      <c r="D54" s="36"/>
      <c r="E54" s="36"/>
      <c r="F54" s="36">
        <v>548333</v>
      </c>
      <c r="G54" s="35"/>
      <c r="H54" s="183">
        <v>104</v>
      </c>
      <c r="I54" s="185"/>
      <c r="J54" s="185"/>
      <c r="K54" s="183">
        <v>1018333</v>
      </c>
      <c r="L54" s="37">
        <f>K54-F54</f>
        <v>470000</v>
      </c>
    </row>
    <row r="55" spans="1:12">
      <c r="A55" s="6" t="s">
        <v>20</v>
      </c>
      <c r="B55" s="38"/>
      <c r="C55" s="39">
        <v>25</v>
      </c>
      <c r="D55" s="39"/>
      <c r="E55" s="39"/>
      <c r="F55" s="39">
        <v>235000</v>
      </c>
      <c r="G55" s="38"/>
      <c r="H55" s="184"/>
      <c r="I55" s="186"/>
      <c r="J55" s="186"/>
      <c r="K55" s="184"/>
      <c r="L55" s="45">
        <f>K55-F55</f>
        <v>-235000</v>
      </c>
    </row>
    <row r="56" spans="1:12">
      <c r="A56" s="14" t="s">
        <v>23</v>
      </c>
      <c r="B56" s="65"/>
      <c r="C56" s="65"/>
      <c r="D56" s="65">
        <f t="shared" ref="D56:K56" si="13">SUM(D52:D55)</f>
        <v>0</v>
      </c>
      <c r="E56" s="65">
        <f t="shared" si="13"/>
        <v>0</v>
      </c>
      <c r="F56" s="65">
        <f t="shared" si="13"/>
        <v>2350000</v>
      </c>
      <c r="G56" s="65">
        <f t="shared" si="13"/>
        <v>98</v>
      </c>
      <c r="H56" s="65">
        <f t="shared" si="13"/>
        <v>104</v>
      </c>
      <c r="I56" s="65">
        <f t="shared" si="13"/>
        <v>0</v>
      </c>
      <c r="J56" s="65">
        <f t="shared" si="13"/>
        <v>0</v>
      </c>
      <c r="K56" s="65">
        <f t="shared" si="13"/>
        <v>3055000</v>
      </c>
      <c r="L56" s="67">
        <f>SUM(L52:L55)</f>
        <v>705000</v>
      </c>
    </row>
    <row r="57" spans="1:12">
      <c r="A57" s="7" t="s">
        <v>21</v>
      </c>
      <c r="B57" s="42"/>
      <c r="C57" s="42"/>
      <c r="D57" s="42">
        <f>D56+D51+D44+D60</f>
        <v>0</v>
      </c>
      <c r="E57" s="42">
        <f t="shared" ref="E57:L57" si="14">E56+E51+E44+E60</f>
        <v>0</v>
      </c>
      <c r="F57" s="42">
        <f t="shared" si="14"/>
        <v>64155001</v>
      </c>
      <c r="G57" s="42">
        <f t="shared" si="14"/>
        <v>98</v>
      </c>
      <c r="H57" s="42">
        <f t="shared" si="14"/>
        <v>104</v>
      </c>
      <c r="I57" s="42">
        <f t="shared" si="14"/>
        <v>0</v>
      </c>
      <c r="J57" s="42">
        <f t="shared" si="14"/>
        <v>0</v>
      </c>
      <c r="K57" s="42">
        <f t="shared" si="14"/>
        <v>61473335</v>
      </c>
      <c r="L57" s="44">
        <f t="shared" si="14"/>
        <v>-2681666</v>
      </c>
    </row>
    <row r="58" spans="1:12">
      <c r="A58" s="15" t="s">
        <v>48</v>
      </c>
      <c r="B58" s="65"/>
      <c r="C58" s="65"/>
      <c r="D58" s="65"/>
      <c r="E58" s="65"/>
      <c r="F58" s="65"/>
      <c r="G58" s="35">
        <v>2</v>
      </c>
      <c r="H58" s="35"/>
      <c r="I58" s="65"/>
      <c r="J58" s="65"/>
      <c r="K58" s="66">
        <v>298667</v>
      </c>
      <c r="L58" s="37">
        <f>K58-F58</f>
        <v>298667</v>
      </c>
    </row>
    <row r="59" spans="1:12">
      <c r="A59" s="16" t="s">
        <v>49</v>
      </c>
      <c r="B59" s="42"/>
      <c r="C59" s="42"/>
      <c r="D59" s="42"/>
      <c r="E59" s="42"/>
      <c r="F59" s="42"/>
      <c r="G59" s="38"/>
      <c r="H59" s="38">
        <v>1</v>
      </c>
      <c r="I59" s="42"/>
      <c r="J59" s="42"/>
      <c r="K59" s="43">
        <v>74667</v>
      </c>
      <c r="L59" s="45">
        <f>K59-F59</f>
        <v>74667</v>
      </c>
    </row>
    <row r="60" spans="1:12">
      <c r="A60" s="14" t="s">
        <v>38</v>
      </c>
      <c r="B60" s="65">
        <f>SUM(B58:B59)</f>
        <v>0</v>
      </c>
      <c r="C60" s="65">
        <f t="shared" ref="C60:L60" si="15">SUM(C58:C59)</f>
        <v>0</v>
      </c>
      <c r="D60" s="65">
        <f t="shared" si="15"/>
        <v>0</v>
      </c>
      <c r="E60" s="65">
        <f t="shared" si="15"/>
        <v>0</v>
      </c>
      <c r="F60" s="65">
        <f t="shared" si="15"/>
        <v>0</v>
      </c>
      <c r="G60" s="65"/>
      <c r="H60" s="65"/>
      <c r="I60" s="65">
        <f t="shared" si="15"/>
        <v>0</v>
      </c>
      <c r="J60" s="65">
        <f t="shared" si="15"/>
        <v>0</v>
      </c>
      <c r="K60" s="66">
        <f t="shared" si="15"/>
        <v>373334</v>
      </c>
      <c r="L60" s="67">
        <f t="shared" si="15"/>
        <v>373334</v>
      </c>
    </row>
    <row r="61" spans="1:12">
      <c r="A61" s="6" t="s">
        <v>74</v>
      </c>
      <c r="B61" s="38">
        <v>5</v>
      </c>
      <c r="C61" s="39"/>
      <c r="D61" s="39"/>
      <c r="E61" s="39"/>
      <c r="F61" s="39">
        <v>1194667</v>
      </c>
      <c r="G61" s="38">
        <v>5</v>
      </c>
      <c r="H61" s="39"/>
      <c r="I61" s="39"/>
      <c r="J61" s="39"/>
      <c r="K61" s="39">
        <v>1194667</v>
      </c>
      <c r="L61" s="40">
        <f t="shared" ref="L61:L69" si="16">K61-F61</f>
        <v>0</v>
      </c>
    </row>
    <row r="62" spans="1:12">
      <c r="A62" s="5" t="s">
        <v>50</v>
      </c>
      <c r="B62" s="35"/>
      <c r="C62" s="36">
        <v>5</v>
      </c>
      <c r="D62" s="36"/>
      <c r="E62" s="36"/>
      <c r="F62" s="36">
        <v>597333</v>
      </c>
      <c r="G62" s="35"/>
      <c r="H62" s="36">
        <v>5</v>
      </c>
      <c r="I62" s="36"/>
      <c r="J62" s="36"/>
      <c r="K62" s="36">
        <v>597333</v>
      </c>
      <c r="L62" s="37">
        <f t="shared" si="16"/>
        <v>0</v>
      </c>
    </row>
    <row r="63" spans="1:12">
      <c r="A63" s="6" t="s">
        <v>76</v>
      </c>
      <c r="B63" s="38">
        <v>30</v>
      </c>
      <c r="C63" s="39"/>
      <c r="D63" s="39"/>
      <c r="E63" s="39"/>
      <c r="F63" s="39">
        <v>3584000</v>
      </c>
      <c r="G63" s="38">
        <v>37</v>
      </c>
      <c r="H63" s="39"/>
      <c r="I63" s="39"/>
      <c r="J63" s="39"/>
      <c r="K63" s="39">
        <v>4420266</v>
      </c>
      <c r="L63" s="40">
        <f t="shared" si="16"/>
        <v>836266</v>
      </c>
    </row>
    <row r="64" spans="1:12">
      <c r="A64" s="5" t="s">
        <v>78</v>
      </c>
      <c r="B64" s="35"/>
      <c r="C64" s="36">
        <v>30</v>
      </c>
      <c r="D64" s="36"/>
      <c r="E64" s="36"/>
      <c r="F64" s="36">
        <v>1792000</v>
      </c>
      <c r="G64" s="35"/>
      <c r="H64" s="36">
        <v>35</v>
      </c>
      <c r="I64" s="36"/>
      <c r="J64" s="36"/>
      <c r="K64" s="36">
        <v>2090667</v>
      </c>
      <c r="L64" s="37">
        <f t="shared" si="16"/>
        <v>298667</v>
      </c>
    </row>
    <row r="65" spans="1:12">
      <c r="A65" s="6" t="s">
        <v>79</v>
      </c>
      <c r="B65" s="38">
        <v>4</v>
      </c>
      <c r="C65" s="39"/>
      <c r="D65" s="39"/>
      <c r="E65" s="39"/>
      <c r="F65" s="39">
        <v>358400</v>
      </c>
      <c r="G65" s="38">
        <v>3</v>
      </c>
      <c r="H65" s="39"/>
      <c r="I65" s="39"/>
      <c r="J65" s="39"/>
      <c r="K65" s="39">
        <v>268800</v>
      </c>
      <c r="L65" s="40">
        <f t="shared" si="16"/>
        <v>-89600</v>
      </c>
    </row>
    <row r="66" spans="1:12">
      <c r="A66" s="5" t="s">
        <v>80</v>
      </c>
      <c r="B66" s="35"/>
      <c r="C66" s="36">
        <v>4</v>
      </c>
      <c r="D66" s="36"/>
      <c r="E66" s="36"/>
      <c r="F66" s="36">
        <v>179200</v>
      </c>
      <c r="G66" s="35"/>
      <c r="H66" s="36">
        <v>2</v>
      </c>
      <c r="I66" s="36"/>
      <c r="J66" s="36"/>
      <c r="K66" s="36">
        <v>104533</v>
      </c>
      <c r="L66" s="37">
        <f t="shared" si="16"/>
        <v>-74667</v>
      </c>
    </row>
    <row r="67" spans="1:12">
      <c r="A67" s="6" t="s">
        <v>81</v>
      </c>
      <c r="B67" s="38">
        <v>130</v>
      </c>
      <c r="C67" s="39"/>
      <c r="D67" s="39"/>
      <c r="E67" s="39"/>
      <c r="F67" s="39">
        <v>3466667</v>
      </c>
      <c r="G67" s="38">
        <v>161</v>
      </c>
      <c r="H67" s="39"/>
      <c r="I67" s="39"/>
      <c r="J67" s="39"/>
      <c r="K67" s="39">
        <v>4293334</v>
      </c>
      <c r="L67" s="40">
        <f t="shared" si="16"/>
        <v>826667</v>
      </c>
    </row>
    <row r="68" spans="1:12">
      <c r="A68" s="5" t="s">
        <v>82</v>
      </c>
      <c r="B68" s="35"/>
      <c r="C68" s="36">
        <v>130</v>
      </c>
      <c r="D68" s="36"/>
      <c r="E68" s="36"/>
      <c r="F68" s="36">
        <v>1733333</v>
      </c>
      <c r="G68" s="35"/>
      <c r="H68" s="36">
        <v>172</v>
      </c>
      <c r="I68" s="36"/>
      <c r="J68" s="36"/>
      <c r="K68" s="36">
        <v>2293333</v>
      </c>
      <c r="L68" s="37">
        <f t="shared" si="16"/>
        <v>560000</v>
      </c>
    </row>
    <row r="69" spans="1:12">
      <c r="A69" s="6" t="s">
        <v>39</v>
      </c>
      <c r="B69" s="38"/>
      <c r="C69" s="39"/>
      <c r="D69" s="39"/>
      <c r="E69" s="39"/>
      <c r="F69" s="39"/>
      <c r="G69" s="38">
        <v>372</v>
      </c>
      <c r="H69" s="39"/>
      <c r="I69" s="39"/>
      <c r="J69" s="39">
        <v>1750</v>
      </c>
      <c r="K69" s="39">
        <v>651000</v>
      </c>
      <c r="L69" s="45">
        <f t="shared" si="16"/>
        <v>651000</v>
      </c>
    </row>
    <row r="70" spans="1:12">
      <c r="A70" s="14" t="s">
        <v>25</v>
      </c>
      <c r="B70" s="65"/>
      <c r="C70" s="65"/>
      <c r="D70" s="65">
        <f>SUM(D61:D69)</f>
        <v>0</v>
      </c>
      <c r="E70" s="65">
        <f>SUM(E61:E69)</f>
        <v>0</v>
      </c>
      <c r="F70" s="65">
        <f>SUM(F61:F69)</f>
        <v>12905600</v>
      </c>
      <c r="G70" s="65"/>
      <c r="H70" s="65"/>
      <c r="I70" s="65">
        <f>SUM(I61:I69)</f>
        <v>0</v>
      </c>
      <c r="J70" s="65"/>
      <c r="K70" s="66">
        <f>SUM(K61:K69)</f>
        <v>15913933</v>
      </c>
      <c r="L70" s="67">
        <f>SUM(L61:L69)</f>
        <v>3008333</v>
      </c>
    </row>
    <row r="71" spans="1:12">
      <c r="A71" s="6" t="s">
        <v>88</v>
      </c>
      <c r="B71" s="38"/>
      <c r="C71" s="39"/>
      <c r="D71" s="39">
        <v>132</v>
      </c>
      <c r="E71" s="39"/>
      <c r="F71" s="39">
        <v>8580000</v>
      </c>
      <c r="G71" s="171"/>
      <c r="H71" s="171"/>
      <c r="I71" s="187">
        <v>312</v>
      </c>
      <c r="J71" s="171"/>
      <c r="K71" s="174">
        <v>21216000</v>
      </c>
      <c r="L71" s="180">
        <v>6656000</v>
      </c>
    </row>
    <row r="72" spans="1:12">
      <c r="A72" s="5" t="s">
        <v>26</v>
      </c>
      <c r="B72" s="35"/>
      <c r="C72" s="36"/>
      <c r="D72" s="36">
        <v>60</v>
      </c>
      <c r="E72" s="36"/>
      <c r="F72" s="36">
        <v>3900000</v>
      </c>
      <c r="G72" s="172"/>
      <c r="H72" s="172"/>
      <c r="I72" s="188"/>
      <c r="J72" s="172"/>
      <c r="K72" s="175"/>
      <c r="L72" s="181"/>
    </row>
    <row r="73" spans="1:12">
      <c r="A73" s="6" t="s">
        <v>27</v>
      </c>
      <c r="B73" s="38"/>
      <c r="C73" s="39"/>
      <c r="D73" s="39">
        <v>30</v>
      </c>
      <c r="E73" s="39"/>
      <c r="F73" s="39">
        <v>1950000</v>
      </c>
      <c r="G73" s="172"/>
      <c r="H73" s="172"/>
      <c r="I73" s="188"/>
      <c r="J73" s="172"/>
      <c r="K73" s="175"/>
      <c r="L73" s="181"/>
    </row>
    <row r="74" spans="1:12">
      <c r="A74" s="5" t="s">
        <v>28</v>
      </c>
      <c r="B74" s="35"/>
      <c r="C74" s="36"/>
      <c r="D74" s="36">
        <v>2</v>
      </c>
      <c r="E74" s="36"/>
      <c r="F74" s="36">
        <v>130000</v>
      </c>
      <c r="G74" s="173"/>
      <c r="H74" s="173"/>
      <c r="I74" s="189"/>
      <c r="J74" s="173"/>
      <c r="K74" s="176"/>
      <c r="L74" s="182"/>
    </row>
    <row r="75" spans="1:12">
      <c r="A75" s="6" t="s">
        <v>89</v>
      </c>
      <c r="B75" s="38"/>
      <c r="C75" s="39"/>
      <c r="D75" s="39"/>
      <c r="E75" s="39"/>
      <c r="F75" s="39"/>
      <c r="G75" s="38"/>
      <c r="H75" s="39"/>
      <c r="I75" s="76">
        <v>4</v>
      </c>
      <c r="J75" s="39"/>
      <c r="K75" s="39">
        <v>272000</v>
      </c>
      <c r="L75" s="40">
        <f>K75-F75</f>
        <v>272000</v>
      </c>
    </row>
    <row r="76" spans="1:12">
      <c r="A76" s="5" t="s">
        <v>90</v>
      </c>
      <c r="B76" s="35"/>
      <c r="C76" s="36"/>
      <c r="D76" s="36"/>
      <c r="E76" s="36"/>
      <c r="F76" s="36"/>
      <c r="G76" s="35"/>
      <c r="H76" s="36"/>
      <c r="I76" s="77">
        <v>2</v>
      </c>
      <c r="J76" s="36"/>
      <c r="K76" s="36">
        <v>136000</v>
      </c>
      <c r="L76" s="37">
        <f>K76-F76</f>
        <v>136000</v>
      </c>
    </row>
    <row r="77" spans="1:12">
      <c r="A77" s="6" t="s">
        <v>85</v>
      </c>
      <c r="B77" s="38"/>
      <c r="C77" s="39"/>
      <c r="D77" s="39"/>
      <c r="E77" s="39"/>
      <c r="F77" s="39">
        <v>1800000</v>
      </c>
      <c r="G77" s="38"/>
      <c r="H77" s="39"/>
      <c r="I77" s="39"/>
      <c r="J77" s="39"/>
      <c r="K77" s="39"/>
      <c r="L77" s="40">
        <f>K77-F77</f>
        <v>-1800000</v>
      </c>
    </row>
    <row r="78" spans="1:12">
      <c r="A78" s="5" t="s">
        <v>91</v>
      </c>
      <c r="B78" s="35"/>
      <c r="C78" s="36"/>
      <c r="D78" s="36">
        <v>380</v>
      </c>
      <c r="E78" s="36"/>
      <c r="F78" s="36">
        <v>3800000</v>
      </c>
      <c r="G78" s="35"/>
      <c r="H78" s="36"/>
      <c r="I78" s="36">
        <v>375</v>
      </c>
      <c r="J78" s="36">
        <v>12000</v>
      </c>
      <c r="K78" s="36">
        <v>4500000</v>
      </c>
      <c r="L78" s="37">
        <f>K78-F78</f>
        <v>700000</v>
      </c>
    </row>
    <row r="79" spans="1:12">
      <c r="A79" s="6" t="s">
        <v>29</v>
      </c>
      <c r="B79" s="38"/>
      <c r="C79" s="39"/>
      <c r="D79" s="39">
        <v>390</v>
      </c>
      <c r="E79" s="39"/>
      <c r="F79" s="39">
        <v>390000</v>
      </c>
      <c r="G79" s="38"/>
      <c r="H79" s="39"/>
      <c r="I79" s="39"/>
      <c r="J79" s="39"/>
      <c r="K79" s="39"/>
      <c r="L79" s="45">
        <f>K79-F79</f>
        <v>-390000</v>
      </c>
    </row>
    <row r="80" spans="1:12">
      <c r="A80" s="8" t="s">
        <v>31</v>
      </c>
      <c r="B80" s="78">
        <f>SUM(B71:B79)</f>
        <v>0</v>
      </c>
      <c r="C80" s="79">
        <f>SUM(C71:C79)</f>
        <v>0</v>
      </c>
      <c r="D80" s="79"/>
      <c r="E80" s="79">
        <f>SUM(E71:E79)</f>
        <v>0</v>
      </c>
      <c r="F80" s="79">
        <f>SUM(F71:F79)</f>
        <v>20550000</v>
      </c>
      <c r="G80" s="78"/>
      <c r="H80" s="79"/>
      <c r="I80" s="79"/>
      <c r="J80" s="79"/>
      <c r="K80" s="79">
        <f>SUM(K71:K79)</f>
        <v>26124000</v>
      </c>
      <c r="L80" s="67">
        <f>SUM(L71:L79)</f>
        <v>5574000</v>
      </c>
    </row>
    <row r="81" spans="1:12">
      <c r="A81" s="17" t="s">
        <v>41</v>
      </c>
      <c r="B81" s="42"/>
      <c r="C81" s="43"/>
      <c r="D81" s="43"/>
      <c r="E81" s="43"/>
      <c r="F81" s="43"/>
      <c r="G81" s="38">
        <v>33</v>
      </c>
      <c r="H81" s="39"/>
      <c r="I81" s="43"/>
      <c r="J81" s="43"/>
      <c r="K81" s="43">
        <v>231000</v>
      </c>
      <c r="L81" s="40">
        <f t="shared" ref="L81:L86" si="17">K81-F81</f>
        <v>231000</v>
      </c>
    </row>
    <row r="82" spans="1:12">
      <c r="A82" s="18" t="s">
        <v>42</v>
      </c>
      <c r="B82" s="65"/>
      <c r="C82" s="66"/>
      <c r="D82" s="66"/>
      <c r="E82" s="66"/>
      <c r="F82" s="66"/>
      <c r="G82" s="35"/>
      <c r="H82" s="36">
        <v>33</v>
      </c>
      <c r="I82" s="66"/>
      <c r="J82" s="66"/>
      <c r="K82" s="66">
        <v>115500</v>
      </c>
      <c r="L82" s="37">
        <f t="shared" si="17"/>
        <v>115500</v>
      </c>
    </row>
    <row r="83" spans="1:12">
      <c r="A83" s="17" t="s">
        <v>40</v>
      </c>
      <c r="B83" s="42"/>
      <c r="C83" s="43"/>
      <c r="D83" s="43"/>
      <c r="E83" s="43"/>
      <c r="F83" s="43"/>
      <c r="G83" s="38">
        <v>22</v>
      </c>
      <c r="H83" s="39"/>
      <c r="I83" s="43"/>
      <c r="J83" s="39">
        <v>26000</v>
      </c>
      <c r="K83" s="43">
        <v>381333</v>
      </c>
      <c r="L83" s="72">
        <f t="shared" si="17"/>
        <v>381333</v>
      </c>
    </row>
    <row r="84" spans="1:12">
      <c r="A84" s="18" t="s">
        <v>43</v>
      </c>
      <c r="B84" s="65"/>
      <c r="C84" s="66"/>
      <c r="D84" s="66"/>
      <c r="E84" s="66"/>
      <c r="F84" s="66"/>
      <c r="G84" s="35"/>
      <c r="H84" s="36">
        <v>22</v>
      </c>
      <c r="I84" s="66"/>
      <c r="J84" s="36">
        <v>26000</v>
      </c>
      <c r="K84" s="66">
        <v>190667</v>
      </c>
      <c r="L84" s="37">
        <f t="shared" si="17"/>
        <v>190667</v>
      </c>
    </row>
    <row r="85" spans="1:12">
      <c r="A85" s="17" t="s">
        <v>44</v>
      </c>
      <c r="B85" s="42"/>
      <c r="C85" s="43"/>
      <c r="D85" s="43"/>
      <c r="E85" s="43"/>
      <c r="F85" s="43"/>
      <c r="G85" s="38">
        <v>6</v>
      </c>
      <c r="H85" s="39"/>
      <c r="I85" s="43"/>
      <c r="J85" s="39">
        <v>65000</v>
      </c>
      <c r="K85" s="43">
        <v>260000</v>
      </c>
      <c r="L85" s="40">
        <f t="shared" si="17"/>
        <v>260000</v>
      </c>
    </row>
    <row r="86" spans="1:12">
      <c r="A86" s="18" t="s">
        <v>45</v>
      </c>
      <c r="B86" s="65"/>
      <c r="C86" s="66"/>
      <c r="D86" s="66"/>
      <c r="E86" s="66"/>
      <c r="F86" s="66"/>
      <c r="G86" s="35"/>
      <c r="H86" s="36">
        <v>6</v>
      </c>
      <c r="I86" s="66"/>
      <c r="J86" s="36">
        <v>65000</v>
      </c>
      <c r="K86" s="66">
        <v>130000</v>
      </c>
      <c r="L86" s="80">
        <f t="shared" si="17"/>
        <v>130000</v>
      </c>
    </row>
    <row r="87" spans="1:12" ht="19.5" thickBot="1">
      <c r="A87" s="19" t="s">
        <v>46</v>
      </c>
      <c r="B87" s="81">
        <f>SUM(B81:B86)</f>
        <v>0</v>
      </c>
      <c r="C87" s="81">
        <f t="shared" ref="C87:L87" si="18">SUM(C81:C86)</f>
        <v>0</v>
      </c>
      <c r="D87" s="81">
        <f t="shared" si="18"/>
        <v>0</v>
      </c>
      <c r="E87" s="81">
        <f t="shared" si="18"/>
        <v>0</v>
      </c>
      <c r="F87" s="81">
        <f t="shared" si="18"/>
        <v>0</v>
      </c>
      <c r="G87" s="81"/>
      <c r="H87" s="81"/>
      <c r="I87" s="81">
        <f t="shared" si="18"/>
        <v>0</v>
      </c>
      <c r="J87" s="81">
        <f t="shared" si="18"/>
        <v>182000</v>
      </c>
      <c r="K87" s="82">
        <f>SUM(K81:K86)</f>
        <v>1308500</v>
      </c>
      <c r="L87" s="83">
        <f t="shared" si="18"/>
        <v>1308500</v>
      </c>
    </row>
    <row r="88" spans="1:12" ht="19.5" thickBot="1">
      <c r="A88" s="20" t="s">
        <v>32</v>
      </c>
      <c r="B88" s="53">
        <f>B80+B70+B57+B87</f>
        <v>0</v>
      </c>
      <c r="C88" s="53">
        <f t="shared" ref="C88:J88" si="19">C80+C70+C57+C87</f>
        <v>0</v>
      </c>
      <c r="D88" s="53">
        <f t="shared" si="19"/>
        <v>0</v>
      </c>
      <c r="E88" s="53">
        <f t="shared" si="19"/>
        <v>0</v>
      </c>
      <c r="F88" s="53">
        <f t="shared" si="19"/>
        <v>97610601</v>
      </c>
      <c r="G88" s="53">
        <f t="shared" si="19"/>
        <v>98</v>
      </c>
      <c r="H88" s="53">
        <f t="shared" si="19"/>
        <v>104</v>
      </c>
      <c r="I88" s="53">
        <f t="shared" si="19"/>
        <v>0</v>
      </c>
      <c r="J88" s="53">
        <f t="shared" si="19"/>
        <v>182000</v>
      </c>
      <c r="K88" s="54">
        <f>K80+K70+K57+K87</f>
        <v>104819768</v>
      </c>
      <c r="L88" s="55">
        <f>L80+L70+L57+L87</f>
        <v>7209167</v>
      </c>
    </row>
    <row r="89" spans="1:12" s="22" customFormat="1" ht="19.5" thickBot="1">
      <c r="A89" s="21" t="s">
        <v>33</v>
      </c>
      <c r="B89" s="84">
        <f t="shared" ref="B89:K89" si="20">B13+B14+B23+B37+B88</f>
        <v>0</v>
      </c>
      <c r="C89" s="84">
        <f t="shared" si="20"/>
        <v>0</v>
      </c>
      <c r="D89" s="84">
        <f t="shared" si="20"/>
        <v>58380602</v>
      </c>
      <c r="E89" s="84">
        <f t="shared" si="20"/>
        <v>0</v>
      </c>
      <c r="F89" s="84">
        <f t="shared" si="20"/>
        <v>489455602</v>
      </c>
      <c r="G89" s="84">
        <f t="shared" si="20"/>
        <v>98</v>
      </c>
      <c r="H89" s="84">
        <f t="shared" si="20"/>
        <v>104</v>
      </c>
      <c r="I89" s="84">
        <f t="shared" si="20"/>
        <v>2589314526</v>
      </c>
      <c r="J89" s="84">
        <f t="shared" si="20"/>
        <v>182000</v>
      </c>
      <c r="K89" s="84">
        <f t="shared" si="20"/>
        <v>468943634</v>
      </c>
      <c r="L89" s="85">
        <f>L13+L14+L23+L37+L88</f>
        <v>-20511968</v>
      </c>
    </row>
    <row r="90" spans="1:12" ht="19.5" thickTop="1"/>
  </sheetData>
  <mergeCells count="11">
    <mergeCell ref="J71:J74"/>
    <mergeCell ref="K71:K74"/>
    <mergeCell ref="A2:L2"/>
    <mergeCell ref="L71:L74"/>
    <mergeCell ref="G71:G74"/>
    <mergeCell ref="H71:H74"/>
    <mergeCell ref="H54:H55"/>
    <mergeCell ref="I54:I55"/>
    <mergeCell ref="J54:J55"/>
    <mergeCell ref="K54:K55"/>
    <mergeCell ref="I71:I74"/>
  </mergeCells>
  <pageMargins left="0.25" right="0.31" top="0.74803149606299213" bottom="0.39370078740157483" header="0.31496062992125984" footer="0.31496062992125984"/>
  <pageSetup paperSize="8" scale="4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8"/>
  <sheetViews>
    <sheetView tabSelected="1" view="pageBreakPreview" zoomScale="60" zoomScaleNormal="100" workbookViewId="0">
      <selection activeCell="F23" sqref="F23"/>
    </sheetView>
  </sheetViews>
  <sheetFormatPr defaultRowHeight="19.5" customHeight="1"/>
  <cols>
    <col min="1" max="1" width="134.42578125" style="106" customWidth="1"/>
    <col min="2" max="3" width="17.140625" style="107" customWidth="1"/>
    <col min="4" max="4" width="19" style="107" customWidth="1"/>
    <col min="5" max="6" width="20.7109375" style="107" customWidth="1"/>
    <col min="7" max="7" width="11" style="87" bestFit="1" customWidth="1"/>
    <col min="8" max="16384" width="9.140625" style="87"/>
  </cols>
  <sheetData>
    <row r="1" spans="1:24" ht="19.5" customHeight="1"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ht="19.5" customHeight="1">
      <c r="A2" s="190" t="s">
        <v>128</v>
      </c>
      <c r="B2" s="190"/>
      <c r="C2" s="190"/>
      <c r="D2" s="190"/>
      <c r="E2" s="190"/>
      <c r="F2" s="190"/>
    </row>
    <row r="3" spans="1:24" ht="19.5" customHeight="1" thickBot="1">
      <c r="A3" s="88"/>
      <c r="B3" s="89"/>
      <c r="C3" s="89"/>
      <c r="D3" s="89"/>
      <c r="E3" s="90"/>
      <c r="F3" s="91" t="s">
        <v>47</v>
      </c>
    </row>
    <row r="4" spans="1:24" ht="18" customHeight="1" thickBot="1">
      <c r="A4" s="92" t="s">
        <v>0</v>
      </c>
      <c r="B4" s="93" t="s">
        <v>130</v>
      </c>
      <c r="C4" s="93" t="s">
        <v>131</v>
      </c>
      <c r="D4" s="93" t="s">
        <v>1</v>
      </c>
      <c r="E4" s="108" t="s">
        <v>2</v>
      </c>
      <c r="F4" s="115" t="s">
        <v>3</v>
      </c>
    </row>
    <row r="5" spans="1:24" ht="30" customHeight="1">
      <c r="A5" s="123" t="s">
        <v>94</v>
      </c>
      <c r="B5" s="95"/>
      <c r="C5" s="95"/>
      <c r="D5" s="124">
        <v>17.22</v>
      </c>
      <c r="E5" s="125">
        <v>4580000</v>
      </c>
      <c r="F5" s="126">
        <v>78867600</v>
      </c>
    </row>
    <row r="6" spans="1:24" ht="30" customHeight="1">
      <c r="A6" s="96" t="s">
        <v>95</v>
      </c>
      <c r="B6" s="97"/>
      <c r="C6" s="97"/>
      <c r="D6" s="97"/>
      <c r="E6" s="110"/>
      <c r="F6" s="117">
        <v>10055070</v>
      </c>
    </row>
    <row r="7" spans="1:24" ht="30" customHeight="1">
      <c r="A7" s="96" t="s">
        <v>96</v>
      </c>
      <c r="B7" s="97"/>
      <c r="C7" s="97"/>
      <c r="D7" s="97"/>
      <c r="E7" s="110"/>
      <c r="F7" s="117">
        <v>12942240</v>
      </c>
    </row>
    <row r="8" spans="1:24" ht="30" customHeight="1">
      <c r="A8" s="105" t="s">
        <v>97</v>
      </c>
      <c r="B8" s="98"/>
      <c r="C8" s="98"/>
      <c r="D8" s="98"/>
      <c r="E8" s="111"/>
      <c r="F8" s="117">
        <v>0</v>
      </c>
    </row>
    <row r="9" spans="1:24" ht="30" customHeight="1">
      <c r="A9" s="96" t="s">
        <v>98</v>
      </c>
      <c r="B9" s="97"/>
      <c r="C9" s="97"/>
      <c r="D9" s="97"/>
      <c r="E9" s="110"/>
      <c r="F9" s="117">
        <v>9558062</v>
      </c>
    </row>
    <row r="10" spans="1:24" ht="30" customHeight="1" thickBot="1">
      <c r="A10" s="122" t="s">
        <v>99</v>
      </c>
      <c r="B10" s="97"/>
      <c r="C10" s="97"/>
      <c r="D10" s="97"/>
      <c r="E10" s="110"/>
      <c r="F10" s="118">
        <f>SUM(F6:F9)</f>
        <v>32555372</v>
      </c>
    </row>
    <row r="11" spans="1:24" ht="30" customHeight="1" thickBot="1">
      <c r="A11" s="149" t="s">
        <v>129</v>
      </c>
      <c r="B11" s="99"/>
      <c r="C11" s="99"/>
      <c r="D11" s="104">
        <v>5816</v>
      </c>
      <c r="E11" s="114">
        <v>2700</v>
      </c>
      <c r="F11" s="121">
        <v>15703200</v>
      </c>
    </row>
    <row r="12" spans="1:24" ht="30" customHeight="1" thickBot="1">
      <c r="A12" s="150" t="s">
        <v>100</v>
      </c>
      <c r="B12" s="146"/>
      <c r="C12" s="146"/>
      <c r="D12" s="146"/>
      <c r="E12" s="147"/>
      <c r="F12" s="127">
        <v>127126172</v>
      </c>
    </row>
    <row r="13" spans="1:24" ht="30" customHeight="1" thickBot="1">
      <c r="A13" s="162" t="s">
        <v>108</v>
      </c>
      <c r="B13" s="146"/>
      <c r="C13" s="146"/>
      <c r="D13" s="146"/>
      <c r="E13" s="147"/>
      <c r="F13" s="119">
        <f>SUM(F12:F12)</f>
        <v>127126172</v>
      </c>
    </row>
    <row r="14" spans="1:24" ht="30" customHeight="1">
      <c r="A14" s="94" t="s">
        <v>101</v>
      </c>
      <c r="B14" s="151">
        <v>18.2</v>
      </c>
      <c r="C14" s="151"/>
      <c r="D14" s="95"/>
      <c r="E14" s="109">
        <v>4012000</v>
      </c>
      <c r="F14" s="116">
        <v>48678933</v>
      </c>
    </row>
    <row r="15" spans="1:24" ht="30" customHeight="1">
      <c r="A15" s="96" t="s">
        <v>102</v>
      </c>
      <c r="B15" s="97">
        <v>13</v>
      </c>
      <c r="C15" s="152"/>
      <c r="D15" s="97"/>
      <c r="E15" s="110">
        <v>1800000</v>
      </c>
      <c r="F15" s="117">
        <v>15600000</v>
      </c>
    </row>
    <row r="16" spans="1:24" ht="30" customHeight="1">
      <c r="A16" s="96" t="s">
        <v>103</v>
      </c>
      <c r="B16" s="152"/>
      <c r="C16" s="152">
        <v>18.7</v>
      </c>
      <c r="D16" s="97"/>
      <c r="E16" s="110">
        <v>4012000</v>
      </c>
      <c r="F16" s="117">
        <v>25008133</v>
      </c>
    </row>
    <row r="17" spans="1:6" ht="30" customHeight="1">
      <c r="A17" s="96" t="s">
        <v>132</v>
      </c>
      <c r="B17" s="152"/>
      <c r="C17" s="152">
        <v>18.7</v>
      </c>
      <c r="D17" s="97"/>
      <c r="E17" s="110">
        <v>134400</v>
      </c>
      <c r="F17" s="117">
        <v>643280</v>
      </c>
    </row>
    <row r="18" spans="1:6" ht="30" customHeight="1">
      <c r="A18" s="96" t="s">
        <v>104</v>
      </c>
      <c r="B18" s="152"/>
      <c r="C18" s="97">
        <v>14</v>
      </c>
      <c r="D18" s="97"/>
      <c r="E18" s="110">
        <v>1800000</v>
      </c>
      <c r="F18" s="117">
        <v>8400000</v>
      </c>
    </row>
    <row r="19" spans="1:6" ht="30" customHeight="1">
      <c r="A19" s="96" t="s">
        <v>105</v>
      </c>
      <c r="B19" s="97">
        <v>224</v>
      </c>
      <c r="C19" s="97"/>
      <c r="D19" s="97"/>
      <c r="E19" s="110">
        <v>56000</v>
      </c>
      <c r="F19" s="117">
        <v>8362667</v>
      </c>
    </row>
    <row r="20" spans="1:6" ht="30" customHeight="1" thickBot="1">
      <c r="A20" s="101" t="s">
        <v>106</v>
      </c>
      <c r="B20" s="102"/>
      <c r="C20" s="102">
        <v>235</v>
      </c>
      <c r="D20" s="102"/>
      <c r="E20" s="113">
        <v>56000</v>
      </c>
      <c r="F20" s="120">
        <v>4386666</v>
      </c>
    </row>
    <row r="21" spans="1:6" ht="30" customHeight="1" thickBot="1">
      <c r="A21" s="148" t="s">
        <v>107</v>
      </c>
      <c r="B21" s="127"/>
      <c r="C21" s="127"/>
      <c r="D21" s="127"/>
      <c r="E21" s="127"/>
      <c r="F21" s="119">
        <f>SUM(F14:F20)</f>
        <v>111079679</v>
      </c>
    </row>
    <row r="22" spans="1:6" ht="30" customHeight="1" thickBot="1">
      <c r="A22" s="161" t="s">
        <v>133</v>
      </c>
      <c r="B22" s="127"/>
      <c r="C22" s="127"/>
      <c r="D22" s="127"/>
      <c r="E22" s="127"/>
      <c r="F22" s="119">
        <f>SUM(F21)</f>
        <v>111079679</v>
      </c>
    </row>
    <row r="23" spans="1:6" ht="30" customHeight="1" thickBot="1">
      <c r="A23" s="135" t="s">
        <v>121</v>
      </c>
      <c r="B23" s="127"/>
      <c r="C23" s="127"/>
      <c r="D23" s="127"/>
      <c r="E23" s="127"/>
      <c r="F23" s="119">
        <v>52116766</v>
      </c>
    </row>
    <row r="24" spans="1:6" ht="30" customHeight="1">
      <c r="A24" s="140" t="s">
        <v>118</v>
      </c>
      <c r="B24" s="141"/>
      <c r="C24" s="141"/>
      <c r="D24" s="141"/>
      <c r="E24" s="141"/>
      <c r="F24" s="131">
        <v>59561008</v>
      </c>
    </row>
    <row r="25" spans="1:6" ht="30" customHeight="1">
      <c r="A25" s="142" t="s">
        <v>122</v>
      </c>
      <c r="B25" s="143"/>
      <c r="C25" s="143"/>
      <c r="D25" s="143">
        <v>65274</v>
      </c>
      <c r="E25" s="143"/>
      <c r="F25" s="143">
        <v>45365430</v>
      </c>
    </row>
    <row r="26" spans="1:6" ht="30" customHeight="1">
      <c r="A26" s="142" t="s">
        <v>123</v>
      </c>
      <c r="B26" s="143"/>
      <c r="C26" s="143"/>
      <c r="D26" s="143">
        <v>12600</v>
      </c>
      <c r="E26" s="143"/>
      <c r="F26" s="143">
        <v>42309825</v>
      </c>
    </row>
    <row r="27" spans="1:6" ht="30" customHeight="1">
      <c r="A27" s="137" t="s">
        <v>109</v>
      </c>
      <c r="B27" s="97"/>
      <c r="C27" s="97"/>
      <c r="D27" s="97">
        <v>60</v>
      </c>
      <c r="E27" s="97">
        <v>55360</v>
      </c>
      <c r="F27" s="97">
        <v>3321600</v>
      </c>
    </row>
    <row r="28" spans="1:6" ht="30" customHeight="1">
      <c r="A28" s="138" t="s">
        <v>110</v>
      </c>
      <c r="B28" s="139"/>
      <c r="C28" s="139"/>
      <c r="D28" s="95">
        <v>25</v>
      </c>
      <c r="E28" s="109">
        <v>145000</v>
      </c>
      <c r="F28" s="116">
        <v>3625000</v>
      </c>
    </row>
    <row r="29" spans="1:6" ht="30" customHeight="1">
      <c r="A29" s="96" t="s">
        <v>111</v>
      </c>
      <c r="B29" s="97"/>
      <c r="C29" s="97"/>
      <c r="D29" s="97">
        <v>6</v>
      </c>
      <c r="E29" s="110">
        <v>109000</v>
      </c>
      <c r="F29" s="117">
        <v>654000</v>
      </c>
    </row>
    <row r="30" spans="1:6" ht="30" customHeight="1">
      <c r="A30" s="96" t="s">
        <v>134</v>
      </c>
      <c r="B30" s="97"/>
      <c r="C30" s="97"/>
      <c r="D30" s="97">
        <v>4</v>
      </c>
      <c r="E30" s="110">
        <v>494100</v>
      </c>
      <c r="F30" s="117">
        <v>1976400</v>
      </c>
    </row>
    <row r="31" spans="1:6" ht="30" customHeight="1" thickBot="1">
      <c r="A31" s="101" t="s">
        <v>135</v>
      </c>
      <c r="B31" s="102"/>
      <c r="C31" s="102"/>
      <c r="D31" s="102">
        <v>6</v>
      </c>
      <c r="E31" s="113">
        <v>518805</v>
      </c>
      <c r="F31" s="120">
        <v>3112830</v>
      </c>
    </row>
    <row r="32" spans="1:6" ht="30" customHeight="1" thickBot="1">
      <c r="A32" s="158" t="s">
        <v>112</v>
      </c>
      <c r="B32" s="100"/>
      <c r="C32" s="100"/>
      <c r="D32" s="100"/>
      <c r="E32" s="112"/>
      <c r="F32" s="119">
        <f>SUM(F25:F31)</f>
        <v>100365085</v>
      </c>
    </row>
    <row r="33" spans="1:6" ht="30" customHeight="1">
      <c r="A33" s="157" t="s">
        <v>113</v>
      </c>
      <c r="B33" s="139"/>
      <c r="C33" s="139"/>
      <c r="D33" s="95">
        <v>4</v>
      </c>
      <c r="E33" s="109">
        <v>2606040</v>
      </c>
      <c r="F33" s="116">
        <v>10424160</v>
      </c>
    </row>
    <row r="34" spans="1:6" ht="30" customHeight="1">
      <c r="A34" s="103" t="s">
        <v>126</v>
      </c>
      <c r="B34" s="104"/>
      <c r="C34" s="104"/>
      <c r="D34" s="104"/>
      <c r="E34" s="114"/>
      <c r="F34" s="121">
        <v>0</v>
      </c>
    </row>
    <row r="35" spans="1:6" ht="30" customHeight="1" thickBot="1">
      <c r="A35" s="159" t="s">
        <v>127</v>
      </c>
      <c r="B35" s="104"/>
      <c r="C35" s="104"/>
      <c r="D35" s="104"/>
      <c r="E35" s="104"/>
      <c r="F35" s="104">
        <v>10424160</v>
      </c>
    </row>
    <row r="36" spans="1:6" s="153" customFormat="1" ht="30" customHeight="1" thickBot="1">
      <c r="A36" s="145" t="s">
        <v>136</v>
      </c>
      <c r="B36" s="100"/>
      <c r="C36" s="100"/>
      <c r="D36" s="100"/>
      <c r="E36" s="100"/>
      <c r="F36" s="160">
        <v>52287773</v>
      </c>
    </row>
    <row r="37" spans="1:6" ht="30" customHeight="1" thickBot="1">
      <c r="A37" s="134" t="s">
        <v>114</v>
      </c>
      <c r="B37" s="127"/>
      <c r="C37" s="127"/>
      <c r="D37" s="127"/>
      <c r="E37" s="127"/>
      <c r="F37" s="119">
        <f>SUM(F23,F24,F32,F35,F36)</f>
        <v>274754792</v>
      </c>
    </row>
    <row r="38" spans="1:6" ht="30" customHeight="1" thickBot="1">
      <c r="A38" s="133" t="s">
        <v>115</v>
      </c>
      <c r="B38" s="128"/>
      <c r="C38" s="128"/>
      <c r="D38" s="128">
        <v>5816</v>
      </c>
      <c r="E38" s="129">
        <v>1140</v>
      </c>
      <c r="F38" s="130">
        <v>6630240</v>
      </c>
    </row>
    <row r="39" spans="1:6" ht="30" customHeight="1" thickBot="1">
      <c r="A39" s="132" t="s">
        <v>116</v>
      </c>
      <c r="B39" s="127"/>
      <c r="C39" s="127"/>
      <c r="D39" s="127"/>
      <c r="E39" s="127"/>
      <c r="F39" s="119">
        <f>SUM(F38)</f>
        <v>6630240</v>
      </c>
    </row>
    <row r="40" spans="1:6" s="154" customFormat="1" ht="30" customHeight="1" thickBot="1">
      <c r="A40" s="165" t="s">
        <v>137</v>
      </c>
      <c r="B40" s="127"/>
      <c r="C40" s="127"/>
      <c r="D40" s="127"/>
      <c r="E40" s="127"/>
      <c r="F40" s="167">
        <v>1800000</v>
      </c>
    </row>
    <row r="41" spans="1:6" s="154" customFormat="1" ht="30" customHeight="1" thickBot="1">
      <c r="A41" s="166" t="s">
        <v>119</v>
      </c>
      <c r="B41" s="127"/>
      <c r="C41" s="127"/>
      <c r="D41" s="127"/>
      <c r="E41" s="127"/>
      <c r="F41" s="168">
        <v>10282</v>
      </c>
    </row>
    <row r="42" spans="1:6" s="154" customFormat="1" ht="30" customHeight="1" thickBot="1">
      <c r="A42" s="163" t="s">
        <v>140</v>
      </c>
      <c r="B42" s="127"/>
      <c r="C42" s="127"/>
      <c r="D42" s="127"/>
      <c r="E42" s="127"/>
      <c r="F42" s="164">
        <v>845185</v>
      </c>
    </row>
    <row r="43" spans="1:6" s="154" customFormat="1" ht="30" customHeight="1" thickBot="1">
      <c r="A43" s="163" t="s">
        <v>141</v>
      </c>
      <c r="B43" s="127"/>
      <c r="C43" s="127"/>
      <c r="D43" s="127"/>
      <c r="E43" s="127"/>
      <c r="F43" s="164">
        <v>34000</v>
      </c>
    </row>
    <row r="44" spans="1:6" s="154" customFormat="1" ht="30" customHeight="1" thickBot="1">
      <c r="A44" s="163" t="s">
        <v>142</v>
      </c>
      <c r="B44" s="127"/>
      <c r="C44" s="127"/>
      <c r="D44" s="127"/>
      <c r="E44" s="127"/>
      <c r="F44" s="164">
        <v>281000</v>
      </c>
    </row>
    <row r="45" spans="1:6" s="154" customFormat="1" ht="30" customHeight="1" thickBot="1">
      <c r="A45" s="163" t="s">
        <v>143</v>
      </c>
      <c r="B45" s="127"/>
      <c r="C45" s="127"/>
      <c r="D45" s="127"/>
      <c r="E45" s="127"/>
      <c r="F45" s="164">
        <v>11480480</v>
      </c>
    </row>
    <row r="46" spans="1:6" s="154" customFormat="1" ht="30" customHeight="1" thickBot="1">
      <c r="A46" s="163" t="s">
        <v>144</v>
      </c>
      <c r="B46" s="127"/>
      <c r="C46" s="127"/>
      <c r="D46" s="127"/>
      <c r="E46" s="127"/>
      <c r="F46" s="164">
        <v>294189</v>
      </c>
    </row>
    <row r="47" spans="1:6" s="154" customFormat="1" ht="30" customHeight="1" thickBot="1">
      <c r="A47" s="134" t="s">
        <v>120</v>
      </c>
      <c r="B47" s="127"/>
      <c r="C47" s="127"/>
      <c r="D47" s="127"/>
      <c r="E47" s="127"/>
      <c r="F47" s="119">
        <f>SUM(F40:F46)</f>
        <v>14745136</v>
      </c>
    </row>
    <row r="48" spans="1:6" s="154" customFormat="1" ht="30" customHeight="1" thickBot="1">
      <c r="A48" s="136" t="s">
        <v>124</v>
      </c>
      <c r="B48" s="127"/>
      <c r="C48" s="127"/>
      <c r="D48" s="127"/>
      <c r="E48" s="127"/>
      <c r="F48" s="144">
        <v>0</v>
      </c>
    </row>
    <row r="49" spans="1:6" s="154" customFormat="1" ht="30" customHeight="1" thickBot="1">
      <c r="A49" s="169" t="s">
        <v>139</v>
      </c>
      <c r="B49" s="127"/>
      <c r="C49" s="127"/>
      <c r="D49" s="127"/>
      <c r="E49" s="127"/>
      <c r="F49" s="170">
        <v>4189095</v>
      </c>
    </row>
    <row r="50" spans="1:6" s="154" customFormat="1" ht="30" customHeight="1" thickBot="1">
      <c r="A50" s="169" t="s">
        <v>138</v>
      </c>
      <c r="B50" s="127"/>
      <c r="C50" s="127"/>
      <c r="D50" s="127"/>
      <c r="E50" s="127"/>
      <c r="F50" s="170">
        <v>2709984</v>
      </c>
    </row>
    <row r="51" spans="1:6" s="154" customFormat="1" ht="30" customHeight="1" thickBot="1">
      <c r="A51" s="169" t="s">
        <v>145</v>
      </c>
      <c r="B51" s="127"/>
      <c r="C51" s="127"/>
      <c r="D51" s="127"/>
      <c r="E51" s="127"/>
      <c r="F51" s="170">
        <v>28103438</v>
      </c>
    </row>
    <row r="52" spans="1:6" s="154" customFormat="1" ht="30" customHeight="1" thickBot="1">
      <c r="A52" s="136" t="s">
        <v>125</v>
      </c>
      <c r="B52" s="127"/>
      <c r="C52" s="127"/>
      <c r="D52" s="127"/>
      <c r="E52" s="127"/>
      <c r="F52" s="144">
        <f>SUM(F48:F51)</f>
        <v>35002517</v>
      </c>
    </row>
    <row r="53" spans="1:6" ht="30" customHeight="1" thickBot="1">
      <c r="A53" s="156" t="s">
        <v>117</v>
      </c>
      <c r="B53" s="155"/>
      <c r="C53" s="155"/>
      <c r="D53" s="155"/>
      <c r="E53" s="155"/>
      <c r="F53" s="155">
        <f>SUM(F13,F22,F37,F39,F47,F48,F52)</f>
        <v>569338536</v>
      </c>
    </row>
    <row r="54" spans="1:6" ht="23.25" customHeight="1"/>
    <row r="55" spans="1:6" ht="22.5" customHeight="1"/>
    <row r="56" spans="1:6" ht="24.75" customHeight="1"/>
    <row r="57" spans="1:6" ht="23.25" customHeight="1"/>
    <row r="58" spans="1:6" ht="30.75" customHeight="1"/>
  </sheetData>
  <mergeCells count="1">
    <mergeCell ref="A2:F2"/>
  </mergeCells>
  <printOptions horizontalCentered="1"/>
  <pageMargins left="0.23622047244094491" right="0.19685039370078741" top="0.15748031496062992" bottom="0.15748031496062992" header="0.15748031496062992" footer="0.15748031496062992"/>
  <pageSetup paperSize="9" scale="43" orientation="portrait" verticalDpi="0" r:id="rId1"/>
  <headerFooter>
    <oddHeader>&amp;R&amp;12 17. számú melléklet a  10/2014.(VII.19.) számú rendelethez</oddHeader>
    <oddFooter>&amp;F</oddFooter>
  </headerFooter>
  <rowBreaks count="1" manualBreakCount="1">
    <brk id="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2010-2011</vt:lpstr>
      <vt:lpstr>csak 2011</vt:lpstr>
      <vt:lpstr>'csak 2011'!Nyomtatási_terület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WinXP4ever</dc:creator>
  <cp:lastModifiedBy>Pénzügy 00</cp:lastModifiedBy>
  <cp:lastPrinted>2014-07-15T15:00:16Z</cp:lastPrinted>
  <dcterms:created xsi:type="dcterms:W3CDTF">2010-01-23T09:24:57Z</dcterms:created>
  <dcterms:modified xsi:type="dcterms:W3CDTF">2014-07-18T08:02:55Z</dcterms:modified>
</cp:coreProperties>
</file>