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firstSheet="5" activeTab="10"/>
  </bookViews>
  <sheets>
    <sheet name="1. címrend" sheetId="1" r:id="rId1"/>
    <sheet name="2. Bev-kiad" sheetId="2" r:id="rId2"/>
    <sheet name="3. Műk." sheetId="3" r:id="rId3"/>
    <sheet name="4.Felh." sheetId="4" r:id="rId4"/>
    <sheet name="5. KÖH" sheetId="5" r:id="rId5"/>
    <sheet name="6. Köh bev" sheetId="6" r:id="rId6"/>
    <sheet name="7. Átadott p.eszk." sheetId="7" r:id="rId7"/>
    <sheet name="8. Cofog " sheetId="8" r:id="rId8"/>
    <sheet name="9. céltartalék" sheetId="9" r:id="rId9"/>
    <sheet name="10. beruházások" sheetId="10" r:id="rId10"/>
    <sheet name="11. felújítások" sheetId="11" r:id="rId11"/>
    <sheet name="12. létszám adatok" sheetId="12" r:id="rId12"/>
    <sheet name="13. EU-s projekt" sheetId="13" r:id="rId13"/>
    <sheet name="14. szociális " sheetId="14" r:id="rId14"/>
    <sheet name="15. kötelező feladazok" sheetId="15" r:id="rId15"/>
    <sheet name="16.gördülő tervezés" sheetId="16" r:id="rId16"/>
    <sheet name="17. költségvetési  hiány terv" sheetId="17" r:id="rId17"/>
  </sheets>
  <externalReferences>
    <externalReference r:id="rId20"/>
    <externalReference r:id="rId21"/>
    <externalReference r:id="rId22"/>
  </externalReferences>
  <definedNames>
    <definedName name="beruh">'[1]4.1. táj.'!#REF!</definedName>
    <definedName name="Excel_BuiltIn__FilterDatabase" localSheetId="2">'3. Műk.'!#REF!</definedName>
    <definedName name="Excel_BuiltIn_Print_Area" localSheetId="2">'3. Műk.'!#REF!</definedName>
    <definedName name="Excel_BuiltIn_Print_Area" localSheetId="2">'3. Műk.'!#REF!</definedName>
    <definedName name="Excel_BuiltIn_Print_Area" localSheetId="3">'4.Felh.'!#REF!</definedName>
    <definedName name="Excel_BuiltIn_Print_Area" localSheetId="6">'7. Átadott p.eszk.'!#REF!</definedName>
    <definedName name="Excel_BuiltIn_Print_Area" localSheetId="6">'7. Átadott p.eszk.'!#REF!</definedName>
    <definedName name="intézmények">'[2]4.1. táj.'!#REF!</definedName>
    <definedName name="_xlnm.Print_Area" localSheetId="2">'3. Műk.'!#REF!</definedName>
    <definedName name="_xlnm.Print_Area" localSheetId="3">'4.Felh.'!#REF!</definedName>
    <definedName name="_xlnm.Print_Area" localSheetId="6">'7. Átadott p.eszk.'!$A$1:$C$6</definedName>
    <definedName name="qewrqewr">'[1]4.1. táj.'!#REF!</definedName>
    <definedName name="Z_ABF21C5C_6078_4D03_96DF_78390D4F8F84_.wvu.Cols" localSheetId="6">('7. Átadott p.eszk.'!#REF!,'7. Átadott p.eszk.'!$A$1:$HO$65457)</definedName>
    <definedName name="Z_ABF21C5C_6078_4D03_96DF_78390D4F8F84_.wvu.FilterData" localSheetId="2">'3. Műk.'!#REF!</definedName>
    <definedName name="Z_ABF21C5C_6078_4D03_96DF_78390D4F8F84_.wvu.PrintArea" localSheetId="2">'3. Műk.'!#REF!</definedName>
    <definedName name="Z_ABF21C5C_6078_4D03_96DF_78390D4F8F84_.wvu.PrintArea" localSheetId="3">'4.Felh.'!#REF!</definedName>
    <definedName name="Z_ABF21C5C_6078_4D03_96DF_78390D4F8F84_.wvu.PrintArea" localSheetId="6">'7. Átadott p.eszk.'!#REF!</definedName>
    <definedName name="Z_ABF21C5C_6078_4D03_96DF_78390D4F8F84_.wvu.Rows" localSheetId="2">('3. Műk.'!#REF!,'3. Műk.'!#REF!,'3. Műk.'!#REF!,'3. Műk.'!#REF!,'3. Műk.'!#REF!,'3. Műk.'!#REF!,'3. Műk.'!#REF!,'3. Műk.'!#REF!,'3. Műk.'!#REF!)</definedName>
    <definedName name="Z_ABF21C5C_6078_4D03_96DF_78390D4F8F84_.wvu.Rows" localSheetId="3">('4.Felh.'!#REF!,'4.Felh.'!#REF!,'4.Felh.'!#REF!,'4.Felh.'!#REF!)</definedName>
    <definedName name="Z_ABF21C5C_6078_4D03_96DF_78390D4F8F84_.wvu.Rows" localSheetId="6">('7. Átadott p.eszk.'!#REF!,'7. Átadott p.eszk.'!#REF!,'7. Átadott p.eszk.'!#REF!,'7. Átadott p.eszk.'!#REF!,'7. Átadott p.eszk.'!#REF!)</definedName>
  </definedNames>
  <calcPr fullCalcOnLoad="1"/>
</workbook>
</file>

<file path=xl/sharedStrings.xml><?xml version="1.0" encoding="utf-8"?>
<sst xmlns="http://schemas.openxmlformats.org/spreadsheetml/2006/main" count="908" uniqueCount="534">
  <si>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</si>
  <si>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</si>
  <si>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</si>
  <si>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</si>
  <si>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</si>
  <si>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</si>
  <si>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</si>
  <si>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</si>
  <si>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</si>
  <si>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</si>
  <si>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</si>
  <si>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</si>
  <si>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</si>
  <si>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</si>
  <si>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</si>
  <si>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</si>
  <si>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</si>
  <si>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</si>
  <si>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</si>
  <si>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</si>
  <si>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</si>
  <si>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</si>
  <si>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</si>
  <si>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</si>
  <si>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</si>
  <si>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</si>
  <si>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</si>
  <si>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</si>
  <si>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</si>
  <si>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</si>
  <si>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</si>
  <si>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</si>
  <si>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</si>
  <si>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</si>
  <si>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</si>
  <si>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</si>
  <si>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</si>
  <si>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</si>
  <si>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</si>
  <si>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</si>
  <si>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</si>
  <si>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</si>
  <si>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</si>
  <si>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</si>
  <si>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</si>
  <si>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</si>
  <si>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</si>
  <si>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</si>
  <si>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</si>
  <si>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</si>
  <si>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</si>
  <si>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</si>
  <si>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</si>
  <si>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</si>
  <si>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</si>
  <si>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</si>
  <si>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</si>
  <si>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</si>
  <si>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</si>
  <si>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</si>
  <si>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</si>
  <si>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</si>
  <si>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</si>
  <si>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</si>
  <si>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</si>
  <si>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</si>
  <si>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</si>
  <si>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</si>
  <si>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</si>
  <si>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</si>
  <si>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</si>
  <si>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</si>
  <si>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</si>
  <si>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</si>
  <si>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</si>
  <si>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</si>
  <si>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</si>
  <si>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</si>
  <si>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</si>
  <si>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</si>
  <si>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</si>
  <si>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</si>
  <si>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</si>
  <si>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</si>
  <si>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</si>
  <si>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</si>
  <si>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</si>
  <si>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</si>
  <si>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</si>
  <si>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</si>
  <si>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</si>
  <si>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</si>
  <si>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</si>
  <si>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</si>
  <si>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</si>
  <si>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</si>
  <si>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</si>
  <si>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</si>
  <si>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</si>
  <si>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</si>
  <si>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</si>
  <si>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</si>
  <si>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</si>
  <si>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</si>
  <si>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</si>
  <si>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</si>
  <si>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</si>
  <si>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</si>
  <si>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</si>
  <si>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</si>
  <si>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</si>
  <si>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</si>
  <si>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</si>
  <si>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</si>
  <si>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</si>
  <si>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</si>
  <si>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</si>
  <si>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</si>
  <si>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</si>
  <si>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</si>
  <si>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</si>
  <si>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</si>
  <si>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</si>
  <si>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</si>
  <si>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</si>
  <si>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</si>
  <si>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</si>
  <si>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</si>
  <si>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</si>
  <si>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</si>
  <si>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</si>
  <si>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</si>
  <si>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</si>
  <si>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</si>
  <si>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</si>
  <si>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</si>
  <si>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</si>
  <si>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</si>
  <si>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</si>
  <si>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</si>
  <si>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</si>
  <si>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</si>
  <si>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</si>
  <si>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</si>
  <si>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</si>
  <si>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</si>
  <si>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</si>
  <si>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</si>
  <si>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</si>
  <si>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</si>
  <si>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</si>
  <si>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</si>
  <si>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</si>
  <si>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</si>
  <si>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</si>
  <si>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</si>
  <si>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</si>
  <si>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</si>
  <si>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</si>
  <si>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</si>
  <si>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</si>
  <si>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</si>
  <si>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</si>
  <si>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</si>
  <si>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</si>
  <si>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</si>
  <si>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</si>
  <si>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</si>
  <si>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</si>
  <si>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</si>
  <si>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</si>
  <si>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</si>
  <si>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</si>
  <si>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</si>
  <si>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</si>
  <si>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</si>
  <si>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</si>
  <si>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</si>
  <si>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</si>
  <si>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</si>
  <si>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</si>
  <si>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t xml:space="preserve">Böhönye Község Önkormányzatának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</si>
  <si>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</si>
  <si>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</si>
  <si>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</si>
  <si>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</si>
  <si>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</si>
  <si>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</si>
  <si>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</si>
  <si>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</si>
  <si>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Személyi juttatás</t>
  </si>
  <si>
    <t>Dologi jellegű kiadások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</si>
  <si>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</si>
  <si>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</si>
  <si>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</si>
  <si>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</si>
  <si>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</si>
  <si>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</si>
  <si>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</si>
  <si>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</si>
  <si>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</si>
  <si>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</si>
  <si>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</si>
  <si>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</si>
  <si>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</si>
  <si>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</si>
  <si>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</si>
  <si>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</si>
  <si>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</si>
  <si>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</si>
  <si>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</si>
  <si>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</si>
  <si>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</si>
  <si>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</si>
  <si>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</si>
  <si>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</si>
  <si>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</si>
  <si>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Község városgazd</t>
  </si>
  <si>
    <t>Gyermekétk.</t>
  </si>
  <si>
    <t>Felhalmozási kiadás</t>
  </si>
  <si>
    <t>A</t>
  </si>
  <si>
    <t>B</t>
  </si>
  <si>
    <t>Sor-szám</t>
  </si>
  <si>
    <t>Megnevezés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</si>
  <si>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</si>
  <si>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</si>
  <si>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</si>
  <si>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</si>
  <si>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</si>
  <si>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</si>
  <si>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</si>
  <si>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</si>
  <si>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</si>
  <si>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</si>
  <si>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</si>
  <si>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</si>
  <si>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</si>
  <si>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</si>
  <si>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</si>
  <si>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</si>
  <si>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</si>
  <si>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</si>
  <si>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</si>
  <si>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</si>
  <si>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</si>
  <si>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</si>
  <si>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</si>
  <si>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</si>
  <si>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</si>
  <si>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</si>
  <si>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</si>
  <si>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</si>
  <si>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</si>
  <si>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</si>
  <si>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</si>
  <si>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</si>
  <si>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</si>
  <si>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</si>
  <si>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</si>
  <si>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</si>
  <si>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</si>
  <si>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</si>
  <si>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</si>
  <si>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</si>
  <si>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</si>
  <si>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</si>
  <si>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</si>
  <si>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</si>
  <si>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</si>
  <si>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</si>
  <si>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</si>
  <si>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</si>
  <si>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</si>
  <si>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</si>
  <si>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</si>
  <si>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</si>
  <si>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</si>
  <si>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</si>
  <si>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</si>
  <si>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</si>
  <si>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</si>
  <si>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</si>
  <si>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</si>
  <si>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</si>
  <si>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</si>
  <si>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</si>
  <si>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</si>
  <si>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</si>
  <si>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1.6. Elszámolásból származó bevétel</t>
  </si>
  <si>
    <t>Közvetített szolgáltatások bevételei</t>
  </si>
  <si>
    <t>Beruházási cél megnevezés</t>
  </si>
  <si>
    <t>Buszmegállók</t>
  </si>
  <si>
    <t>Összesen:</t>
  </si>
  <si>
    <t>Község városgazd.</t>
  </si>
  <si>
    <t>Egyéb beruházások</t>
  </si>
  <si>
    <t>Felújítási cél megnevezés</t>
  </si>
  <si>
    <t>Összesen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</si>
  <si>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</si>
  <si>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</si>
  <si>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</si>
  <si>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</si>
  <si>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</si>
  <si>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</si>
  <si>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</si>
  <si>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</si>
  <si>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</si>
  <si>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</si>
  <si>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</si>
  <si>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</si>
  <si>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</si>
  <si>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</si>
  <si>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</si>
  <si>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</si>
  <si>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</si>
  <si>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</si>
  <si>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</si>
  <si>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</si>
  <si>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</si>
  <si>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</si>
  <si>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2017/2016.  évi módoított ei/ tervezett ei %-a</t>
  </si>
  <si>
    <t>6. Termőföld bérbeadás</t>
  </si>
  <si>
    <t>pótkocsi traktorhoz</t>
  </si>
  <si>
    <t>Irattár kialakítás</t>
  </si>
  <si>
    <t>Önkormányzat</t>
  </si>
  <si>
    <t>DRV ZRT</t>
  </si>
  <si>
    <t>Kaposmenti Társulás, Katasztrófa véd.</t>
  </si>
  <si>
    <t>EÜ Központ fűtéskorszerűsítés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</si>
  <si>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</si>
  <si>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</si>
  <si>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</si>
  <si>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</si>
  <si>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</si>
  <si>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</si>
  <si>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</si>
  <si>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</si>
  <si>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</si>
  <si>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</si>
  <si>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</si>
  <si>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</si>
  <si>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</si>
  <si>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</si>
  <si>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>Böhönye Község Önkormányzatának 2017. évi kötelező és önként vállalt feladatatok megoszlása</t>
  </si>
  <si>
    <t xml:space="preserve">2019. év eredeti előirányzata </t>
  </si>
  <si>
    <t>Böhönye Község Önkormányzata Képviselő-testületének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</si>
  <si>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</si>
  <si>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</si>
  <si>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</si>
  <si>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</si>
  <si>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</si>
  <si>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</si>
  <si>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</si>
  <si>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Böhönye Község Önkormányzatának Képviselő-testülete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</si>
  <si>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</si>
  <si>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</si>
  <si>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</si>
  <si>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</si>
  <si>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</si>
  <si>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</si>
  <si>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</si>
  <si>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</si>
  <si>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</si>
  <si>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</si>
  <si>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</si>
  <si>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</si>
  <si>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</si>
  <si>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</si>
  <si>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</si>
  <si>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Kerítés temetőnél</t>
  </si>
  <si>
    <t>Civilek Háza fűtés</t>
  </si>
  <si>
    <t>Széchenyi utca</t>
  </si>
  <si>
    <t>Engedélyezett létszámkeret</t>
  </si>
  <si>
    <t>11 fő</t>
  </si>
  <si>
    <t>Szolgálati lakás</t>
  </si>
  <si>
    <t>Járda felújítás</t>
  </si>
  <si>
    <t>Piac-tervkészítés</t>
  </si>
  <si>
    <t>Piac-telek beszerzés</t>
  </si>
  <si>
    <t>Fásítás</t>
  </si>
  <si>
    <t>adatok ezer Ft-ban</t>
  </si>
  <si>
    <t>Előirányzat</t>
  </si>
  <si>
    <t xml:space="preserve">Bevételi </t>
  </si>
  <si>
    <t>Kiadás</t>
  </si>
  <si>
    <t>Önerő</t>
  </si>
  <si>
    <t>III. Böhönyei Közös Önkormányzati Hivatal intézményfinanszírozása</t>
  </si>
  <si>
    <t>Rendszeres pénzbeni ellátások</t>
  </si>
  <si>
    <t xml:space="preserve">Lakhatással kapcsolatos támogatás </t>
  </si>
  <si>
    <t>Tartósan beteg felnőtt hozzátartozó ápolásának támogatása</t>
  </si>
  <si>
    <t>Támogatás gyógyszerkiadás viseléséhez</t>
  </si>
  <si>
    <t>Lakhatási kiadásokban hátralékot felhalmozó személyek támogatása</t>
  </si>
  <si>
    <t>Rendkivüli települési támogatás</t>
  </si>
  <si>
    <t>Szülési támogatás</t>
  </si>
  <si>
    <t>Művi meddővé tétel iránti támogatás</t>
  </si>
  <si>
    <t>Tüzifa természetbeni támogatás</t>
  </si>
  <si>
    <t>Egyéb rendkivüli települési támogatás</t>
  </si>
  <si>
    <t>Lakóingatlant ért természeti katasztrófa esetén beadható támogatás</t>
  </si>
  <si>
    <t>Bursa Hungarica Ösztöndíj pályázat</t>
  </si>
  <si>
    <t>Felsőoktatási ösztöndíj támogatás</t>
  </si>
  <si>
    <t>A szociláis földprogram</t>
  </si>
  <si>
    <t>Köztemetés</t>
  </si>
  <si>
    <t>Sorszám</t>
  </si>
  <si>
    <t>2017. évi eredeti előirányzat</t>
  </si>
  <si>
    <t>Egyéb támogatási formák</t>
  </si>
  <si>
    <t>Egyéb külső személyi juttatás</t>
  </si>
  <si>
    <t>Államházt. Belüli megelőlegezés visszafizetése</t>
  </si>
  <si>
    <t>4. Működési c. pé. átv. vállalkozástól</t>
  </si>
  <si>
    <t>Államházt. belüli megelőlegezés</t>
  </si>
  <si>
    <t>készenléti, ügyelet díj</t>
  </si>
  <si>
    <t>munkavégzésre irányuló egyéb jogv.nem saját dolg</t>
  </si>
  <si>
    <t xml:space="preserve"> 2017.06.30. adat/2017. évi terv.</t>
  </si>
  <si>
    <t>KÖH Intézményfinanszírozás</t>
  </si>
  <si>
    <t>2017. évi módosított előirányzat 2017.06.30.</t>
  </si>
  <si>
    <t>E</t>
  </si>
  <si>
    <t>F</t>
  </si>
  <si>
    <t>2017. évi várható teljesítés</t>
  </si>
  <si>
    <t>Egyéb működési becvételek</t>
  </si>
  <si>
    <t>2018. évi költségvetési rendelete</t>
  </si>
  <si>
    <t>2018. évben az Európai Unió költségvetéséből származó támogatással megvalósuló projektek</t>
  </si>
  <si>
    <t>Szennyvíz KEHOP-2.2.1-2015-00014</t>
  </si>
  <si>
    <t>Bölcsöde TOP-1.4.1-1-SO1-2016-00016</t>
  </si>
  <si>
    <t>Helyi gazdaságfejlesztés TOP-1.1.3-15</t>
  </si>
  <si>
    <t>Önkormányzati épületek energetikai fejlesztése TOP-3.2.1-15-SO1</t>
  </si>
  <si>
    <t xml:space="preserve">Norvég Alap </t>
  </si>
  <si>
    <t>2018. évi tervezett előirányzat</t>
  </si>
  <si>
    <t>1.1.6. Polgármester illetmény támogatása</t>
  </si>
  <si>
    <t>EFOP -4.1.7-16 (Civilek Háza)</t>
  </si>
  <si>
    <t>2018/2017. évek eredeti előirányzat %-a</t>
  </si>
  <si>
    <t>Kossuth u.6. lakások szigetelése</t>
  </si>
  <si>
    <t>Hivatal felújítása (152/2017.(VIII.17.) határozat alapján</t>
  </si>
  <si>
    <t>Kamerarendszer kiépítése 196/2017. (IX.21.) határozat alapján</t>
  </si>
  <si>
    <t>Buszforduló teteőszerkezet felújítás</t>
  </si>
  <si>
    <t>Emlékfal felújítás</t>
  </si>
  <si>
    <t>Utak felújítása</t>
  </si>
  <si>
    <t>Szövetkezet alapítása</t>
  </si>
  <si>
    <t>számítógép beszerzés</t>
  </si>
  <si>
    <t>Arculati kézikönyv</t>
  </si>
  <si>
    <t>lakásátalakítás</t>
  </si>
  <si>
    <t>temető kerítés</t>
  </si>
  <si>
    <t>gáz bevezetés Fő u.30.</t>
  </si>
  <si>
    <t>csatorna csonk</t>
  </si>
  <si>
    <t>piac tervek</t>
  </si>
  <si>
    <t>Emlékmű (56)</t>
  </si>
  <si>
    <t>GPRS beszerzés</t>
  </si>
  <si>
    <t>járda tervezés+ kivitelezés</t>
  </si>
  <si>
    <t>kis értékű tárgyi eszköz pl.hulladékgyűjtő</t>
  </si>
  <si>
    <t xml:space="preserve">telek </t>
  </si>
  <si>
    <t>Bem, Csokonai utcák felújítás</t>
  </si>
  <si>
    <t>I.VH Emlékmű felújítás</t>
  </si>
  <si>
    <t>Hivatal felújítás (tetőfelőjítás)</t>
  </si>
  <si>
    <t>Egyéb tárgyi eszköz felújítása</t>
  </si>
  <si>
    <t>Ravatalozó előtető</t>
  </si>
  <si>
    <t>Temető kerítés</t>
  </si>
  <si>
    <t>Nyílászáró szolg.lakás</t>
  </si>
  <si>
    <t>Gyógyszertás, szolg.lakás felúj.</t>
  </si>
  <si>
    <t>Önkormányzat épületének energetikai felújítása</t>
  </si>
  <si>
    <t>Civilek Háza felújítása</t>
  </si>
  <si>
    <t>Bölcsöde épületének felújítása</t>
  </si>
  <si>
    <t>Sszennyvíz hálózat korszerűsítése</t>
  </si>
  <si>
    <t>Piac kialakítása</t>
  </si>
  <si>
    <t>könyvtár kisértékű tárgyi eszközök</t>
  </si>
  <si>
    <t>Kossuth u.6.lakások szigetelése</t>
  </si>
  <si>
    <t>Kamererendszer kiépítése</t>
  </si>
  <si>
    <t>Buszforduló tetőszerkezet felújítása</t>
  </si>
  <si>
    <t>Emlékfal</t>
  </si>
  <si>
    <t>egyéb felújítások</t>
  </si>
  <si>
    <t>Az önkormányzat 2018 . évi létszám adatainak meghatározása</t>
  </si>
  <si>
    <t>2017. évi eredeti ei</t>
  </si>
  <si>
    <t>2017. évi módosított ei 2017.06.30.</t>
  </si>
  <si>
    <t>2018. évben lakosságnak nyújtott támogatások, szociális, rászolrultság jellegű ellátások</t>
  </si>
  <si>
    <t>2018. évi eredeti előirányzat</t>
  </si>
  <si>
    <t>2018/2017.  évi eredeti előirányzat %-a</t>
  </si>
  <si>
    <t>2018. évi kötelező feladat</t>
  </si>
  <si>
    <t>2018. évi önként vállalt feladatok</t>
  </si>
  <si>
    <t>Böhönye Község Önkormányzatának 2019-2020-2021  évek gördülő tervezése</t>
  </si>
  <si>
    <t xml:space="preserve">2020. év eredeti előirányzata </t>
  </si>
  <si>
    <t>2021. év eredeti előirányzata</t>
  </si>
  <si>
    <t>2017. évi tervezett előirányzat</t>
  </si>
  <si>
    <t xml:space="preserve">Szennyvíz ( pályázatban nem számolható ÁFA ) Viziközmű fejlesztési tartalékból </t>
  </si>
  <si>
    <t>2018/2017.  évieredeti előirányzat %-a</t>
  </si>
  <si>
    <t>Gyógyszertár teljes felújítása (akadálymentesítés, külső felúj.stb)</t>
  </si>
  <si>
    <t xml:space="preserve">2018. évi eredeti ei </t>
  </si>
  <si>
    <t>az önkormányzat 2018. évi költségvetéséről</t>
  </si>
  <si>
    <t>Az önkormányzat  céltartalék meghatározása</t>
  </si>
  <si>
    <t>1.melléklet a   1 /2018. (III.01.  ) önkormányzati rendelethez</t>
  </si>
  <si>
    <t>Iskolai Alapítvány</t>
  </si>
  <si>
    <t>Óvodai Alapítvány</t>
  </si>
  <si>
    <t>9.melléklet a   1 /2018. (III.01.) önkormányzati rendelethez</t>
  </si>
  <si>
    <t>12.melléklet a    1/2018. (III.01.) önkormányzati rendelethez</t>
  </si>
  <si>
    <t>13. melléklet a    1/2018. (III.01.) önkormányzati rendelethez</t>
  </si>
  <si>
    <t>14. melléklet a    1/2018. (III.01.) önkormányzati rendelethez</t>
  </si>
  <si>
    <t>15. melléklet a    1/2018. (III.01.) önkormányzati rendelethez</t>
  </si>
  <si>
    <t>17. melléklet a   1 /2018. (III.01. ) önkormányzati rendelethez</t>
  </si>
  <si>
    <t>2018. évi  eredeti előirányzat</t>
  </si>
  <si>
    <t xml:space="preserve">2018. évi eredeti  előirányzat </t>
  </si>
  <si>
    <t>16. melléklet a   1 /2018. (III.01.) önkormányzati rendelethez                                                                                            l</t>
  </si>
  <si>
    <t>2 . melléklet az 1/2018. (III.1.) önkormányzati rendelethez</t>
  </si>
  <si>
    <t>Böhönye Község Önkormányzatának 2018. évi költségvetésének összevont bevételei és kiadásai</t>
  </si>
  <si>
    <t>2018. évi eredeti  eredeti előirányzat</t>
  </si>
  <si>
    <t>2018. évi tervezett módosított ei 2018.06.30.</t>
  </si>
  <si>
    <t>tervezett mód ei/eredeti ei</t>
  </si>
  <si>
    <t>3 . melléklet az 1/2018. (III.1.) önkormányzati rendelethez</t>
  </si>
  <si>
    <t>2018. évi  költségvetének működési bevételei és kiadásai</t>
  </si>
  <si>
    <t>2.5. Műk.c.pé.átvétt pénz</t>
  </si>
  <si>
    <t>Államházt. belüli megelőlegezés visszafizetése</t>
  </si>
  <si>
    <t>4 . melléklet az 1/2018. (III.1.) önkormányzati rendelethez</t>
  </si>
  <si>
    <t xml:space="preserve"> 2018. évi költségvetésének felhalmozási bevételei és kiadásai </t>
  </si>
  <si>
    <r>
      <t>2. Intézményi beruházások</t>
    </r>
    <r>
      <rPr>
        <sz val="8"/>
        <rFont val="Times New Roman"/>
        <family val="1"/>
      </rPr>
      <t xml:space="preserve"> (tárgyi eszközök beszerzése)</t>
    </r>
  </si>
  <si>
    <t>2 db szivattíú beszerzés</t>
  </si>
  <si>
    <r>
      <t>2. Intézményi felújítás</t>
    </r>
    <r>
      <rPr>
        <sz val="8"/>
        <rFont val="Times New Roman"/>
        <family val="1"/>
      </rPr>
      <t xml:space="preserve"> </t>
    </r>
  </si>
  <si>
    <t>5 . melléklet   1/2018. ( III.01.) önkormányzati rendelethez</t>
  </si>
  <si>
    <t>Böhönyei Közös Önkormányzati Hivatal 2018. éviköltségvetének kiadásai</t>
  </si>
  <si>
    <t>2018. évi eredeti eredeti előirányzat</t>
  </si>
  <si>
    <t>6. melléklet az 1/2018. ( III.1.) önkormányzati rendelethez</t>
  </si>
  <si>
    <t>Böhönyei Közös Önkormányzati Hivatal 2018. évi költségvetésének bevételei</t>
  </si>
  <si>
    <t xml:space="preserve">Egyéb működési célú támogatások bevételei államháztartáson belülről </t>
  </si>
  <si>
    <t>7. melléklet az 1/2018. (III.1.) önkormányzati rendelethez</t>
  </si>
  <si>
    <t>Böhönye Község Önkormányzat</t>
  </si>
  <si>
    <t>2018. évi működési célú támogatásai, pénzeszközátadásai</t>
  </si>
  <si>
    <t xml:space="preserve">Böhönyéért Egyesület </t>
  </si>
  <si>
    <t>Vakok és Gyengék Látók SM Egyesülete</t>
  </si>
  <si>
    <t>Norvég partner pályázati műk.c.pé átadás</t>
  </si>
  <si>
    <t>8. melléklet az 1/2018. (III.1.) önkormányzati rendelethez</t>
  </si>
  <si>
    <t>Böhönye Község Önkormányzatának 2018. évi költségvetési kiadásainak kormányzati funkció szeinti megbontása</t>
  </si>
  <si>
    <t>Összesen működési kiadás</t>
  </si>
  <si>
    <t>Munkaadókat terhelő járulékok</t>
  </si>
  <si>
    <t>Pénzbeli ellátások</t>
  </si>
  <si>
    <t>Működési célú pé átadás</t>
  </si>
  <si>
    <t xml:space="preserve">Visszafizetések </t>
  </si>
  <si>
    <t>100,00,</t>
  </si>
  <si>
    <t>Összesen felhalmozési kiadás</t>
  </si>
  <si>
    <t>10. melléklet az 1/2018. (III.1.) önkormányzati rendelethez</t>
  </si>
  <si>
    <t>Az önkormányzat 2018. évi  költségvetésének beruházásai</t>
  </si>
  <si>
    <t>Navara</t>
  </si>
  <si>
    <t>11. melléklet az 1/2018. (III.1.) önkormányzati rendelethez</t>
  </si>
  <si>
    <t>Az önkormányzat 2018.  évi költségvetésének felújításai</t>
  </si>
  <si>
    <t>2 db. Szivattyú beszerzés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</si>
</sst>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  <numFmt numFmtId="177" formatCode="#,##0\ &quot;Ft&quot;"/>
    <numFmt numFmtId="178" formatCode="#,##0\ _F_t"/>
  </numFmts>
  <fonts count="70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ill="0" applyBorder="0" applyAlignment="0" applyProtection="0"/>
  </cellStyleXfs>
  <cellXfs count="4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12" xfId="5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10" fontId="1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wrapText="1"/>
    </xf>
    <xf numFmtId="3" fontId="12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horizontal="center"/>
    </xf>
    <xf numFmtId="10" fontId="12" fillId="0" borderId="14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right" vertical="center" wrapText="1"/>
    </xf>
    <xf numFmtId="10" fontId="10" fillId="0" borderId="17" xfId="0" applyNumberFormat="1" applyFont="1" applyBorder="1" applyAlignment="1">
      <alignment horizontal="right" vertical="center" wrapText="1"/>
    </xf>
    <xf numFmtId="10" fontId="8" fillId="0" borderId="18" xfId="0" applyNumberFormat="1" applyFont="1" applyBorder="1" applyAlignment="1">
      <alignment horizontal="right" vertical="center" wrapText="1"/>
    </xf>
    <xf numFmtId="10" fontId="10" fillId="0" borderId="18" xfId="0" applyNumberFormat="1" applyFont="1" applyBorder="1" applyAlignment="1">
      <alignment horizontal="righ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1" fontId="10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10" fontId="10" fillId="0" borderId="2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10" fillId="0" borderId="18" xfId="0" applyNumberFormat="1" applyFont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9" fillId="0" borderId="11" xfId="5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 indent="1"/>
    </xf>
    <xf numFmtId="0" fontId="10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indent="2"/>
    </xf>
    <xf numFmtId="0" fontId="10" fillId="0" borderId="21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left" vertical="center" indent="1"/>
    </xf>
    <xf numFmtId="0" fontId="10" fillId="0" borderId="2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 indent="2"/>
    </xf>
    <xf numFmtId="165" fontId="8" fillId="0" borderId="21" xfId="0" applyNumberFormat="1" applyFont="1" applyFill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left" indent="1"/>
    </xf>
    <xf numFmtId="0" fontId="10" fillId="0" borderId="22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10" fontId="4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34" borderId="27" xfId="0" applyFont="1" applyFill="1" applyBorder="1" applyAlignment="1">
      <alignment horizontal="center" vertical="center" wrapText="1"/>
    </xf>
    <xf numFmtId="0" fontId="17" fillId="0" borderId="27" xfId="57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wrapText="1"/>
    </xf>
    <xf numFmtId="3" fontId="10" fillId="0" borderId="23" xfId="0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/>
    </xf>
    <xf numFmtId="3" fontId="8" fillId="0" borderId="23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3" fontId="8" fillId="0" borderId="30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6" fillId="0" borderId="3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7" fillId="0" borderId="11" xfId="57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1"/>
    </xf>
    <xf numFmtId="3" fontId="8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2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2"/>
    </xf>
    <xf numFmtId="165" fontId="8" fillId="0" borderId="11" xfId="0" applyNumberFormat="1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22" fillId="0" borderId="12" xfId="57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vertical="top" wrapText="1"/>
    </xf>
    <xf numFmtId="0" fontId="5" fillId="0" borderId="36" xfId="0" applyFont="1" applyBorder="1" applyAlignment="1">
      <alignment horizontal="right" wrapText="1"/>
    </xf>
    <xf numFmtId="0" fontId="6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22" fillId="0" borderId="11" xfId="57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9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left"/>
    </xf>
    <xf numFmtId="0" fontId="68" fillId="0" borderId="11" xfId="0" applyFont="1" applyBorder="1" applyAlignment="1">
      <alignment/>
    </xf>
    <xf numFmtId="0" fontId="69" fillId="0" borderId="3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176" fontId="5" fillId="0" borderId="42" xfId="0" applyNumberFormat="1" applyFont="1" applyBorder="1" applyAlignment="1">
      <alignment horizontal="left"/>
    </xf>
    <xf numFmtId="0" fontId="5" fillId="0" borderId="43" xfId="0" applyFont="1" applyBorder="1" applyAlignment="1">
      <alignment/>
    </xf>
    <xf numFmtId="176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176" fontId="6" fillId="0" borderId="42" xfId="0" applyNumberFormat="1" applyFont="1" applyBorder="1" applyAlignment="1">
      <alignment horizontal="center"/>
    </xf>
    <xf numFmtId="176" fontId="6" fillId="0" borderId="44" xfId="0" applyNumberFormat="1" applyFont="1" applyBorder="1" applyAlignment="1">
      <alignment horizontal="center"/>
    </xf>
    <xf numFmtId="0" fontId="6" fillId="0" borderId="45" xfId="0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10" fontId="10" fillId="0" borderId="11" xfId="0" applyNumberFormat="1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0" fontId="15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0" fontId="10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10" fillId="0" borderId="12" xfId="0" applyFont="1" applyBorder="1" applyAlignment="1">
      <alignment/>
    </xf>
    <xf numFmtId="178" fontId="5" fillId="0" borderId="43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 wrapText="1"/>
    </xf>
    <xf numFmtId="10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10" fontId="15" fillId="0" borderId="11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48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10" fontId="15" fillId="0" borderId="49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0" borderId="54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5" fontId="23" fillId="0" borderId="54" xfId="4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52" xfId="0" applyFont="1" applyBorder="1" applyAlignment="1">
      <alignment vertical="center" wrapText="1"/>
    </xf>
    <xf numFmtId="0" fontId="23" fillId="0" borderId="55" xfId="0" applyFont="1" applyBorder="1" applyAlignment="1">
      <alignment vertical="center" wrapText="1"/>
    </xf>
    <xf numFmtId="175" fontId="23" fillId="0" borderId="55" xfId="40" applyNumberFormat="1" applyFont="1" applyBorder="1" applyAlignment="1">
      <alignment horizontal="center"/>
    </xf>
    <xf numFmtId="0" fontId="23" fillId="0" borderId="53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175" fontId="9" fillId="0" borderId="54" xfId="40" applyNumberFormat="1" applyFont="1" applyBorder="1" applyAlignment="1">
      <alignment horizontal="center"/>
    </xf>
    <xf numFmtId="175" fontId="9" fillId="0" borderId="55" xfId="4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3" fontId="10" fillId="0" borderId="65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47" xfId="0" applyNumberFormat="1" applyFont="1" applyBorder="1" applyAlignment="1">
      <alignment horizontal="right"/>
    </xf>
    <xf numFmtId="0" fontId="17" fillId="0" borderId="12" xfId="57" applyFont="1" applyBorder="1" applyAlignment="1">
      <alignment horizontal="center" vertical="center" wrapText="1"/>
      <protection/>
    </xf>
    <xf numFmtId="10" fontId="10" fillId="0" borderId="11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46" fillId="33" borderId="0" xfId="0" applyFont="1" applyFill="1" applyBorder="1" applyAlignment="1">
      <alignment horizontal="center"/>
    </xf>
    <xf numFmtId="0" fontId="8" fillId="0" borderId="66" xfId="0" applyFont="1" applyBorder="1" applyAlignment="1">
      <alignment horizontal="right"/>
    </xf>
    <xf numFmtId="0" fontId="8" fillId="0" borderId="66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indent="1"/>
    </xf>
    <xf numFmtId="3" fontId="12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47" fillId="0" borderId="10" xfId="0" applyFont="1" applyFill="1" applyBorder="1" applyAlignment="1">
      <alignment horizontal="left" vertical="center" indent="2"/>
    </xf>
    <xf numFmtId="3" fontId="47" fillId="0" borderId="1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indent="4"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indent="7"/>
    </xf>
    <xf numFmtId="3" fontId="8" fillId="0" borderId="10" xfId="63" applyNumberFormat="1" applyFont="1" applyBorder="1" applyAlignment="1">
      <alignment wrapText="1"/>
      <protection/>
    </xf>
    <xf numFmtId="0" fontId="47" fillId="0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wrapText="1" indent="2"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 vertical="center" wrapText="1" indent="1"/>
    </xf>
    <xf numFmtId="1" fontId="12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 indent="2"/>
    </xf>
    <xf numFmtId="3" fontId="8" fillId="0" borderId="0" xfId="0" applyNumberFormat="1" applyFont="1" applyAlignment="1">
      <alignment/>
    </xf>
    <xf numFmtId="166" fontId="8" fillId="0" borderId="10" xfId="0" applyNumberFormat="1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2"/>
    </xf>
    <xf numFmtId="2" fontId="8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47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10" fillId="34" borderId="67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 wrapText="1"/>
    </xf>
    <xf numFmtId="3" fontId="10" fillId="0" borderId="70" xfId="0" applyNumberFormat="1" applyFont="1" applyFill="1" applyBorder="1" applyAlignment="1">
      <alignment horizontal="right" vertical="center" wrapText="1"/>
    </xf>
    <xf numFmtId="10" fontId="10" fillId="0" borderId="70" xfId="0" applyNumberFormat="1" applyFont="1" applyFill="1" applyBorder="1" applyAlignment="1">
      <alignment horizontal="right" wrapText="1"/>
    </xf>
    <xf numFmtId="0" fontId="10" fillId="0" borderId="71" xfId="0" applyFont="1" applyFill="1" applyBorder="1" applyAlignment="1">
      <alignment horizontal="center" vertical="center" wrapText="1"/>
    </xf>
    <xf numFmtId="3" fontId="10" fillId="0" borderId="72" xfId="0" applyNumberFormat="1" applyFont="1" applyFill="1" applyBorder="1" applyAlignment="1">
      <alignment horizontal="right" vertical="center" wrapText="1"/>
    </xf>
    <xf numFmtId="0" fontId="10" fillId="0" borderId="73" xfId="0" applyFont="1" applyFill="1" applyBorder="1" applyAlignment="1">
      <alignment horizontal="left" vertical="center"/>
    </xf>
    <xf numFmtId="3" fontId="10" fillId="0" borderId="74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left" vertical="center" indent="1"/>
    </xf>
    <xf numFmtId="0" fontId="8" fillId="0" borderId="10" xfId="66" applyFont="1" applyFill="1" applyBorder="1" applyAlignment="1">
      <alignment horizontal="left" vertical="center" indent="1"/>
      <protection/>
    </xf>
    <xf numFmtId="3" fontId="8" fillId="0" borderId="70" xfId="0" applyNumberFormat="1" applyFont="1" applyFill="1" applyBorder="1" applyAlignment="1">
      <alignment horizontal="right" vertical="center"/>
    </xf>
    <xf numFmtId="0" fontId="8" fillId="0" borderId="73" xfId="66" applyFont="1" applyFill="1" applyBorder="1" applyAlignment="1">
      <alignment horizontal="left" vertical="center" indent="1"/>
      <protection/>
    </xf>
    <xf numFmtId="3" fontId="8" fillId="0" borderId="74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70" xfId="0" applyNumberFormat="1" applyFont="1" applyFill="1" applyBorder="1" applyAlignment="1">
      <alignment horizontal="right" vertical="center"/>
    </xf>
    <xf numFmtId="0" fontId="10" fillId="0" borderId="73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 indent="1"/>
    </xf>
    <xf numFmtId="0" fontId="10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right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1"/>
    </xf>
    <xf numFmtId="0" fontId="10" fillId="0" borderId="73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2"/>
    </xf>
    <xf numFmtId="0" fontId="10" fillId="0" borderId="73" xfId="0" applyFont="1" applyFill="1" applyBorder="1" applyAlignment="1">
      <alignment horizontal="left" vertical="center" indent="2"/>
    </xf>
    <xf numFmtId="49" fontId="10" fillId="0" borderId="10" xfId="66" applyNumberFormat="1" applyFont="1" applyFill="1" applyBorder="1" applyAlignment="1">
      <alignment horizontal="left" vertical="center" indent="2"/>
      <protection/>
    </xf>
    <xf numFmtId="49" fontId="10" fillId="0" borderId="73" xfId="66" applyNumberFormat="1" applyFont="1" applyFill="1" applyBorder="1" applyAlignment="1">
      <alignment horizontal="left" vertical="center" indent="2"/>
      <protection/>
    </xf>
    <xf numFmtId="0" fontId="8" fillId="0" borderId="10" xfId="0" applyFont="1" applyFill="1" applyBorder="1" applyAlignment="1">
      <alignment horizontal="left" vertical="center" indent="3"/>
    </xf>
    <xf numFmtId="0" fontId="8" fillId="0" borderId="10" xfId="66" applyFont="1" applyFill="1" applyBorder="1" applyAlignment="1">
      <alignment horizontal="left" vertical="center" indent="2"/>
      <protection/>
    </xf>
    <xf numFmtId="3" fontId="8" fillId="0" borderId="7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indent="2"/>
    </xf>
    <xf numFmtId="165" fontId="8" fillId="0" borderId="10" xfId="0" applyNumberFormat="1" applyFont="1" applyBorder="1" applyAlignment="1">
      <alignment horizontal="left" indent="2"/>
    </xf>
    <xf numFmtId="3" fontId="8" fillId="0" borderId="70" xfId="0" applyNumberFormat="1" applyFont="1" applyFill="1" applyBorder="1" applyAlignment="1">
      <alignment vertical="center"/>
    </xf>
    <xf numFmtId="3" fontId="10" fillId="0" borderId="70" xfId="0" applyNumberFormat="1" applyFont="1" applyFill="1" applyBorder="1" applyAlignment="1">
      <alignment vertical="center"/>
    </xf>
    <xf numFmtId="0" fontId="8" fillId="0" borderId="75" xfId="0" applyFont="1" applyBorder="1" applyAlignment="1">
      <alignment/>
    </xf>
    <xf numFmtId="3" fontId="8" fillId="0" borderId="75" xfId="0" applyNumberFormat="1" applyFont="1" applyBorder="1" applyAlignment="1">
      <alignment/>
    </xf>
    <xf numFmtId="0" fontId="10" fillId="0" borderId="75" xfId="0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indent="3"/>
    </xf>
    <xf numFmtId="0" fontId="8" fillId="0" borderId="75" xfId="0" applyFont="1" applyFill="1" applyBorder="1" applyAlignment="1">
      <alignment horizontal="left" vertical="center" indent="3"/>
    </xf>
    <xf numFmtId="3" fontId="8" fillId="0" borderId="7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indent="3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right" indent="2"/>
    </xf>
    <xf numFmtId="0" fontId="8" fillId="0" borderId="71" xfId="0" applyFont="1" applyFill="1" applyBorder="1" applyAlignment="1">
      <alignment horizontal="left" vertical="center" indent="2"/>
    </xf>
    <xf numFmtId="3" fontId="8" fillId="0" borderId="72" xfId="0" applyNumberFormat="1" applyFont="1" applyFill="1" applyBorder="1" applyAlignment="1">
      <alignment horizontal="right" vertical="center"/>
    </xf>
    <xf numFmtId="0" fontId="8" fillId="0" borderId="0" xfId="66" applyFont="1" applyFill="1" applyBorder="1" applyAlignment="1">
      <alignment horizontal="right" indent="4"/>
      <protection/>
    </xf>
    <xf numFmtId="0" fontId="8" fillId="0" borderId="73" xfId="66" applyFont="1" applyFill="1" applyBorder="1" applyAlignment="1">
      <alignment horizontal="left" vertical="center" indent="4"/>
      <protection/>
    </xf>
    <xf numFmtId="3" fontId="8" fillId="0" borderId="7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indent="1"/>
    </xf>
    <xf numFmtId="3" fontId="10" fillId="0" borderId="7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indent="2"/>
    </xf>
    <xf numFmtId="0" fontId="8" fillId="0" borderId="77" xfId="0" applyFont="1" applyBorder="1" applyAlignment="1">
      <alignment horizontal="left" indent="2"/>
    </xf>
    <xf numFmtId="3" fontId="8" fillId="0" borderId="78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indent="2"/>
    </xf>
    <xf numFmtId="165" fontId="8" fillId="0" borderId="77" xfId="0" applyNumberFormat="1" applyFont="1" applyBorder="1" applyAlignment="1">
      <alignment horizontal="left" indent="2"/>
    </xf>
    <xf numFmtId="0" fontId="10" fillId="0" borderId="77" xfId="0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indent="1"/>
    </xf>
    <xf numFmtId="0" fontId="8" fillId="0" borderId="7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right" wrapText="1"/>
    </xf>
    <xf numFmtId="0" fontId="10" fillId="0" borderId="79" xfId="0" applyFont="1" applyFill="1" applyBorder="1" applyAlignment="1">
      <alignment horizontal="right" vertical="center" wrapText="1"/>
    </xf>
    <xf numFmtId="3" fontId="10" fillId="0" borderId="8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0" fontId="10" fillId="0" borderId="11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12" fillId="0" borderId="81" xfId="0" applyFont="1" applyFill="1" applyBorder="1" applyAlignment="1">
      <alignment horizontal="left" vertical="center" wrapText="1" indent="1"/>
    </xf>
    <xf numFmtId="3" fontId="12" fillId="0" borderId="81" xfId="0" applyNumberFormat="1" applyFont="1" applyFill="1" applyBorder="1" applyAlignment="1">
      <alignment horizontal="right"/>
    </xf>
    <xf numFmtId="10" fontId="8" fillId="0" borderId="82" xfId="0" applyNumberFormat="1" applyFont="1" applyBorder="1" applyAlignment="1">
      <alignment/>
    </xf>
    <xf numFmtId="0" fontId="22" fillId="0" borderId="11" xfId="57" applyFont="1" applyBorder="1" applyAlignment="1">
      <alignment horizontal="center" wrapText="1"/>
      <protection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83" xfId="0" applyFont="1" applyFill="1" applyBorder="1" applyAlignment="1">
      <alignment/>
    </xf>
    <xf numFmtId="0" fontId="8" fillId="0" borderId="83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3" fontId="8" fillId="0" borderId="6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/>
    </xf>
    <xf numFmtId="0" fontId="8" fillId="0" borderId="84" xfId="0" applyFont="1" applyBorder="1" applyAlignment="1">
      <alignment horizontal="right" vertical="center" wrapText="1"/>
    </xf>
    <xf numFmtId="0" fontId="8" fillId="35" borderId="83" xfId="0" applyFont="1" applyFill="1" applyBorder="1" applyAlignment="1">
      <alignment/>
    </xf>
    <xf numFmtId="0" fontId="10" fillId="35" borderId="10" xfId="0" applyFont="1" applyFill="1" applyBorder="1" applyAlignment="1">
      <alignment horizontal="left" vertical="center"/>
    </xf>
    <xf numFmtId="3" fontId="10" fillId="35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7" fillId="0" borderId="85" xfId="57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horizontal="center" vertical="center" wrapText="1"/>
    </xf>
    <xf numFmtId="0" fontId="22" fillId="0" borderId="85" xfId="57" applyFont="1" applyBorder="1" applyAlignment="1">
      <alignment horizontal="center" vertical="center" wrapText="1"/>
      <protection/>
    </xf>
    <xf numFmtId="0" fontId="8" fillId="0" borderId="53" xfId="0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3" fontId="10" fillId="0" borderId="11" xfId="0" applyNumberFormat="1" applyFont="1" applyBorder="1" applyAlignment="1">
      <alignment/>
    </xf>
    <xf numFmtId="175" fontId="8" fillId="0" borderId="11" xfId="40" applyNumberFormat="1" applyFont="1" applyBorder="1" applyAlignment="1">
      <alignment horizontal="right"/>
    </xf>
    <xf numFmtId="10" fontId="8" fillId="0" borderId="86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86" xfId="40" applyNumberFormat="1" applyFont="1" applyBorder="1" applyAlignment="1">
      <alignment horizontal="right"/>
    </xf>
    <xf numFmtId="175" fontId="10" fillId="0" borderId="11" xfId="4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8" fillId="0" borderId="20" xfId="0" applyFont="1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2-2018%202018.%20&#233;vi%20k&#246;ltsgvet&#233;si%20rend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Bev-kiad."/>
      <sheetName val="2. Műk."/>
      <sheetName val="3.Felh."/>
      <sheetName val="4 Köh kiad"/>
      <sheetName val="5. Köh bev"/>
      <sheetName val="6. Átadott p.eszk."/>
      <sheetName val="7. Cofog "/>
      <sheetName val="8. beruházások"/>
      <sheetName val="9. felújítás"/>
    </sheetNames>
    <sheetDataSet>
      <sheetData sheetId="1">
        <row r="9">
          <cell r="B9" t="e">
            <v>#REF!</v>
          </cell>
        </row>
        <row r="34">
          <cell r="B34">
            <v>407350</v>
          </cell>
        </row>
        <row r="49">
          <cell r="B49">
            <v>87792</v>
          </cell>
        </row>
        <row r="60">
          <cell r="B60">
            <v>737</v>
          </cell>
        </row>
        <row r="73">
          <cell r="B73">
            <v>301856</v>
          </cell>
        </row>
        <row r="83">
          <cell r="B83">
            <v>80868</v>
          </cell>
        </row>
        <row r="84">
          <cell r="B84">
            <v>339134</v>
          </cell>
        </row>
        <row r="89">
          <cell r="B89">
            <v>10683</v>
          </cell>
        </row>
        <row r="90">
          <cell r="B90">
            <v>34098</v>
          </cell>
        </row>
        <row r="91">
          <cell r="B91">
            <v>14643</v>
          </cell>
        </row>
        <row r="92">
          <cell r="B92">
            <v>4455</v>
          </cell>
        </row>
        <row r="93">
          <cell r="B93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197" t="s">
        <v>481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ht="15.75">
      <c r="A2" s="113"/>
    </row>
    <row r="3" ht="15.75">
      <c r="A3" s="113"/>
    </row>
    <row r="4" ht="15.75">
      <c r="A4" s="115" t="s">
        <v>343</v>
      </c>
    </row>
    <row r="5" ht="15.75">
      <c r="A5" s="115" t="s">
        <v>479</v>
      </c>
    </row>
    <row r="6" ht="15.75">
      <c r="A6" s="116"/>
    </row>
    <row r="7" ht="15.75">
      <c r="A7" s="115"/>
    </row>
    <row r="8" ht="15.75">
      <c r="A8" s="115" t="s">
        <v>344</v>
      </c>
    </row>
    <row r="9" ht="15.75">
      <c r="A9" s="114"/>
    </row>
    <row r="10" ht="15.75">
      <c r="A10" s="114"/>
    </row>
    <row r="11" ht="15.75">
      <c r="A11" s="114"/>
    </row>
    <row r="12" ht="15.75">
      <c r="A12" s="114"/>
    </row>
    <row r="13" ht="15.75">
      <c r="A13" s="114" t="s">
        <v>345</v>
      </c>
    </row>
    <row r="14" ht="15.75">
      <c r="A14" s="114"/>
    </row>
    <row r="15" ht="15.75">
      <c r="A15" s="114" t="s">
        <v>346</v>
      </c>
    </row>
    <row r="16" ht="15.75">
      <c r="A16" s="114"/>
    </row>
    <row r="17" ht="15.75">
      <c r="B17" s="114" t="s">
        <v>347</v>
      </c>
    </row>
    <row r="18" ht="15.75">
      <c r="A18" s="114"/>
    </row>
    <row r="19" ht="15.75">
      <c r="A19" s="114" t="s">
        <v>348</v>
      </c>
    </row>
    <row r="20" ht="15.75">
      <c r="A20" s="114"/>
    </row>
    <row r="21" ht="15.75">
      <c r="B21" s="114" t="s">
        <v>349</v>
      </c>
    </row>
    <row r="22" ht="15.75">
      <c r="A22" s="114"/>
    </row>
    <row r="23" ht="15.75">
      <c r="B23" s="114" t="s">
        <v>350</v>
      </c>
    </row>
    <row r="24" ht="15.75">
      <c r="A24" s="114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.875" style="5" customWidth="1"/>
    <col min="2" max="2" width="37.125" style="5" customWidth="1"/>
    <col min="3" max="3" width="8.375" style="5" customWidth="1"/>
    <col min="4" max="10" width="9.125" style="5" hidden="1" customWidth="1"/>
    <col min="11" max="12" width="9.125" style="5" customWidth="1"/>
    <col min="13" max="16384" width="9.125" style="5" customWidth="1"/>
  </cols>
  <sheetData>
    <row r="1" spans="1:12" s="259" customFormat="1" ht="18.75" customHeight="1">
      <c r="A1" s="200" t="s">
        <v>528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21" customHeight="1">
      <c r="A2" s="389" t="s">
        <v>514</v>
      </c>
      <c r="B2" s="413"/>
      <c r="C2" s="413"/>
      <c r="D2" s="312"/>
      <c r="E2" s="312"/>
      <c r="F2" s="312"/>
      <c r="G2" s="312"/>
      <c r="H2" s="312"/>
      <c r="I2" s="312"/>
      <c r="J2" s="312"/>
      <c r="K2" s="312"/>
      <c r="L2" s="312"/>
    </row>
    <row r="3" spans="1:7" ht="3.75" customHeight="1">
      <c r="A3" s="388"/>
      <c r="B3" s="388"/>
      <c r="C3" s="388"/>
      <c r="D3" s="388"/>
      <c r="E3" s="388"/>
      <c r="F3" s="388"/>
      <c r="G3" s="388"/>
    </row>
    <row r="4" spans="1:12" ht="11.25">
      <c r="A4" s="389" t="s">
        <v>529</v>
      </c>
      <c r="B4" s="413"/>
      <c r="C4" s="413"/>
      <c r="D4" s="312"/>
      <c r="E4" s="312"/>
      <c r="F4" s="312"/>
      <c r="G4" s="312"/>
      <c r="H4" s="312"/>
      <c r="I4" s="312"/>
      <c r="J4" s="312"/>
      <c r="K4" s="312"/>
      <c r="L4" s="312"/>
    </row>
    <row r="5" ht="31.5" customHeight="1">
      <c r="L5" s="260" t="s">
        <v>301</v>
      </c>
    </row>
    <row r="6" spans="1:18" ht="54.75" customHeight="1">
      <c r="A6" s="24" t="s">
        <v>186</v>
      </c>
      <c r="B6" s="12" t="s">
        <v>290</v>
      </c>
      <c r="C6" s="140" t="s">
        <v>467</v>
      </c>
      <c r="D6" s="140" t="s">
        <v>421</v>
      </c>
      <c r="E6" s="140" t="s">
        <v>424</v>
      </c>
      <c r="F6" s="154"/>
      <c r="G6" s="154"/>
      <c r="H6" s="154"/>
      <c r="I6" s="154"/>
      <c r="J6" s="154"/>
      <c r="K6" s="154" t="s">
        <v>496</v>
      </c>
      <c r="L6" s="120" t="s">
        <v>497</v>
      </c>
      <c r="M6" s="423"/>
      <c r="N6" s="424"/>
      <c r="O6" s="423"/>
      <c r="P6" s="424"/>
      <c r="Q6" s="423"/>
      <c r="R6" s="424"/>
    </row>
    <row r="7" spans="1:12" s="139" customFormat="1" ht="11.25">
      <c r="A7" s="28" t="s">
        <v>146</v>
      </c>
      <c r="B7" s="18" t="s">
        <v>179</v>
      </c>
      <c r="C7" s="425">
        <v>2800</v>
      </c>
      <c r="D7" s="141"/>
      <c r="E7" s="141"/>
      <c r="F7" s="141"/>
      <c r="G7" s="141"/>
      <c r="H7" s="141"/>
      <c r="I7" s="141"/>
      <c r="J7" s="141"/>
      <c r="K7" s="425">
        <v>3176</v>
      </c>
      <c r="L7" s="258">
        <f>K7/C7</f>
        <v>1.1342857142857143</v>
      </c>
    </row>
    <row r="8" spans="1:12" ht="11.25">
      <c r="A8" s="28" t="s">
        <v>147</v>
      </c>
      <c r="B8" s="16" t="s">
        <v>530</v>
      </c>
      <c r="C8" s="137">
        <v>2800</v>
      </c>
      <c r="D8" s="28"/>
      <c r="E8" s="28"/>
      <c r="F8" s="28"/>
      <c r="G8" s="28"/>
      <c r="H8" s="28"/>
      <c r="I8" s="28"/>
      <c r="J8" s="28"/>
      <c r="K8" s="137">
        <v>3176</v>
      </c>
      <c r="L8" s="258">
        <f>K8/C8</f>
        <v>1.1342857142857143</v>
      </c>
    </row>
    <row r="9" spans="1:12" s="139" customFormat="1" ht="11.25">
      <c r="A9" s="28" t="s">
        <v>148</v>
      </c>
      <c r="B9" s="141" t="s">
        <v>293</v>
      </c>
      <c r="C9" s="425">
        <v>0</v>
      </c>
      <c r="D9" s="141"/>
      <c r="E9" s="141"/>
      <c r="F9" s="141"/>
      <c r="G9" s="141"/>
      <c r="H9" s="141"/>
      <c r="I9" s="141"/>
      <c r="J9" s="141"/>
      <c r="K9" s="425"/>
      <c r="L9" s="258"/>
    </row>
    <row r="10" spans="1:12" ht="11.25">
      <c r="A10" s="28" t="s">
        <v>149</v>
      </c>
      <c r="B10" s="28" t="s">
        <v>321</v>
      </c>
      <c r="C10" s="137">
        <v>0</v>
      </c>
      <c r="D10" s="28"/>
      <c r="E10" s="28"/>
      <c r="F10" s="28"/>
      <c r="G10" s="28"/>
      <c r="H10" s="28"/>
      <c r="I10" s="28"/>
      <c r="J10" s="28"/>
      <c r="K10" s="137"/>
      <c r="L10" s="258"/>
    </row>
    <row r="11" spans="1:12" s="139" customFormat="1" ht="11.25">
      <c r="A11" s="28" t="s">
        <v>150</v>
      </c>
      <c r="B11" s="141" t="s">
        <v>294</v>
      </c>
      <c r="C11" s="141">
        <f>SUM(C12:C27)</f>
        <v>50100</v>
      </c>
      <c r="D11" s="141">
        <f aca="true" t="shared" si="0" ref="D11:J11">SUM(D12:D27)</f>
        <v>0</v>
      </c>
      <c r="E11" s="141">
        <f t="shared" si="0"/>
        <v>0</v>
      </c>
      <c r="F11" s="141">
        <f t="shared" si="0"/>
        <v>0</v>
      </c>
      <c r="G11" s="141">
        <f t="shared" si="0"/>
        <v>0</v>
      </c>
      <c r="H11" s="141">
        <f t="shared" si="0"/>
        <v>0</v>
      </c>
      <c r="I11" s="141">
        <f t="shared" si="0"/>
        <v>0</v>
      </c>
      <c r="J11" s="141">
        <f t="shared" si="0"/>
        <v>0</v>
      </c>
      <c r="K11" s="141">
        <v>50100</v>
      </c>
      <c r="L11" s="258">
        <f>K11/C11</f>
        <v>1</v>
      </c>
    </row>
    <row r="12" spans="1:12" ht="11.25">
      <c r="A12" s="28" t="s">
        <v>151</v>
      </c>
      <c r="B12" s="28" t="s">
        <v>322</v>
      </c>
      <c r="C12" s="137"/>
      <c r="D12" s="28"/>
      <c r="E12" s="28"/>
      <c r="F12" s="28"/>
      <c r="G12" s="28"/>
      <c r="H12" s="28"/>
      <c r="I12" s="28"/>
      <c r="J12" s="28"/>
      <c r="K12" s="137"/>
      <c r="L12" s="258"/>
    </row>
    <row r="13" spans="1:12" ht="11.25">
      <c r="A13" s="28" t="s">
        <v>152</v>
      </c>
      <c r="B13" s="28" t="s">
        <v>457</v>
      </c>
      <c r="C13" s="28">
        <v>100</v>
      </c>
      <c r="D13" s="28"/>
      <c r="E13" s="28"/>
      <c r="F13" s="28"/>
      <c r="G13" s="28"/>
      <c r="H13" s="28"/>
      <c r="I13" s="28"/>
      <c r="J13" s="28"/>
      <c r="K13" s="28">
        <v>100</v>
      </c>
      <c r="L13" s="258">
        <f>K13/C13</f>
        <v>1</v>
      </c>
    </row>
    <row r="14" spans="1:12" ht="11.25">
      <c r="A14" s="28" t="s">
        <v>153</v>
      </c>
      <c r="B14" s="28" t="s">
        <v>327</v>
      </c>
      <c r="C14" s="28"/>
      <c r="D14" s="28"/>
      <c r="E14" s="28"/>
      <c r="F14" s="28"/>
      <c r="G14" s="28"/>
      <c r="H14" s="28"/>
      <c r="I14" s="28"/>
      <c r="J14" s="28"/>
      <c r="K14" s="28"/>
      <c r="L14" s="258"/>
    </row>
    <row r="15" spans="1:12" ht="11.25">
      <c r="A15" s="28" t="s">
        <v>154</v>
      </c>
      <c r="B15" s="28" t="s">
        <v>432</v>
      </c>
      <c r="C15" s="28"/>
      <c r="D15" s="28"/>
      <c r="E15" s="28"/>
      <c r="F15" s="28"/>
      <c r="G15" s="28"/>
      <c r="H15" s="28"/>
      <c r="I15" s="28"/>
      <c r="J15" s="28"/>
      <c r="K15" s="28"/>
      <c r="L15" s="258"/>
    </row>
    <row r="16" spans="1:12" ht="11.25">
      <c r="A16" s="28" t="s">
        <v>155</v>
      </c>
      <c r="B16" s="28" t="s">
        <v>433</v>
      </c>
      <c r="C16" s="28"/>
      <c r="D16" s="28"/>
      <c r="E16" s="28"/>
      <c r="F16" s="28"/>
      <c r="G16" s="28"/>
      <c r="H16" s="28"/>
      <c r="I16" s="28"/>
      <c r="J16" s="28"/>
      <c r="K16" s="28"/>
      <c r="L16" s="258"/>
    </row>
    <row r="17" spans="1:12" ht="11.25">
      <c r="A17" s="28" t="s">
        <v>156</v>
      </c>
      <c r="B17" s="28" t="s">
        <v>434</v>
      </c>
      <c r="C17" s="28"/>
      <c r="D17" s="28"/>
      <c r="E17" s="28"/>
      <c r="F17" s="28"/>
      <c r="G17" s="28"/>
      <c r="H17" s="28"/>
      <c r="I17" s="28"/>
      <c r="J17" s="28"/>
      <c r="K17" s="28"/>
      <c r="L17" s="258"/>
    </row>
    <row r="18" spans="1:12" ht="11.25">
      <c r="A18" s="28" t="s">
        <v>157</v>
      </c>
      <c r="B18" s="28" t="s">
        <v>435</v>
      </c>
      <c r="C18" s="28"/>
      <c r="D18" s="28"/>
      <c r="E18" s="28"/>
      <c r="F18" s="28"/>
      <c r="G18" s="28"/>
      <c r="H18" s="28"/>
      <c r="I18" s="28"/>
      <c r="J18" s="28"/>
      <c r="K18" s="28"/>
      <c r="L18" s="258"/>
    </row>
    <row r="19" spans="1:12" ht="11.25">
      <c r="A19" s="28" t="s">
        <v>158</v>
      </c>
      <c r="B19" s="28" t="s">
        <v>441</v>
      </c>
      <c r="C19" s="28"/>
      <c r="D19" s="28"/>
      <c r="E19" s="28"/>
      <c r="F19" s="28"/>
      <c r="G19" s="28"/>
      <c r="H19" s="28"/>
      <c r="I19" s="28"/>
      <c r="J19" s="28"/>
      <c r="K19" s="28"/>
      <c r="L19" s="258"/>
    </row>
    <row r="20" spans="1:12" ht="11.25">
      <c r="A20" s="28" t="s">
        <v>159</v>
      </c>
      <c r="B20" s="28" t="s">
        <v>436</v>
      </c>
      <c r="C20" s="28"/>
      <c r="D20" s="28"/>
      <c r="E20" s="28"/>
      <c r="F20" s="28"/>
      <c r="G20" s="28"/>
      <c r="H20" s="28"/>
      <c r="I20" s="28"/>
      <c r="J20" s="28"/>
      <c r="K20" s="28"/>
      <c r="L20" s="258"/>
    </row>
    <row r="21" spans="1:12" ht="11.25">
      <c r="A21" s="28" t="s">
        <v>160</v>
      </c>
      <c r="B21" s="28" t="s">
        <v>437</v>
      </c>
      <c r="C21" s="28"/>
      <c r="D21" s="28"/>
      <c r="E21" s="28"/>
      <c r="F21" s="28"/>
      <c r="G21" s="28"/>
      <c r="H21" s="28"/>
      <c r="I21" s="28"/>
      <c r="J21" s="28"/>
      <c r="K21" s="28"/>
      <c r="L21" s="258"/>
    </row>
    <row r="22" spans="1:12" ht="11.25">
      <c r="A22" s="28" t="s">
        <v>161</v>
      </c>
      <c r="B22" s="28" t="s">
        <v>438</v>
      </c>
      <c r="C22" s="28"/>
      <c r="D22" s="28"/>
      <c r="E22" s="28"/>
      <c r="F22" s="28"/>
      <c r="G22" s="28"/>
      <c r="H22" s="28"/>
      <c r="I22" s="28"/>
      <c r="J22" s="28"/>
      <c r="K22" s="28"/>
      <c r="L22" s="258"/>
    </row>
    <row r="23" spans="1:12" ht="11.25">
      <c r="A23" s="28" t="s">
        <v>162</v>
      </c>
      <c r="B23" s="28" t="s">
        <v>439</v>
      </c>
      <c r="C23" s="28"/>
      <c r="D23" s="28"/>
      <c r="E23" s="28"/>
      <c r="F23" s="28"/>
      <c r="G23" s="28"/>
      <c r="H23" s="28"/>
      <c r="I23" s="28"/>
      <c r="J23" s="28"/>
      <c r="K23" s="28"/>
      <c r="L23" s="258"/>
    </row>
    <row r="24" spans="1:12" ht="11.25">
      <c r="A24" s="28" t="s">
        <v>163</v>
      </c>
      <c r="B24" s="28" t="s">
        <v>440</v>
      </c>
      <c r="C24" s="28"/>
      <c r="D24" s="28"/>
      <c r="E24" s="28"/>
      <c r="F24" s="28"/>
      <c r="G24" s="28"/>
      <c r="H24" s="28"/>
      <c r="I24" s="28"/>
      <c r="J24" s="28"/>
      <c r="K24" s="28"/>
      <c r="L24" s="258"/>
    </row>
    <row r="25" spans="1:12" ht="11.25">
      <c r="A25" s="28" t="s">
        <v>164</v>
      </c>
      <c r="B25" s="28" t="s">
        <v>442</v>
      </c>
      <c r="C25" s="28"/>
      <c r="D25" s="28"/>
      <c r="E25" s="28"/>
      <c r="F25" s="28"/>
      <c r="G25" s="28"/>
      <c r="H25" s="28"/>
      <c r="I25" s="28"/>
      <c r="J25" s="28"/>
      <c r="K25" s="28"/>
      <c r="L25" s="258"/>
    </row>
    <row r="26" spans="1:12" ht="11.25">
      <c r="A26" s="28" t="s">
        <v>165</v>
      </c>
      <c r="B26" s="28" t="s">
        <v>443</v>
      </c>
      <c r="C26" s="28"/>
      <c r="D26" s="28"/>
      <c r="E26" s="28"/>
      <c r="F26" s="28"/>
      <c r="G26" s="28"/>
      <c r="H26" s="28"/>
      <c r="I26" s="28"/>
      <c r="J26" s="28"/>
      <c r="K26" s="28"/>
      <c r="L26" s="258"/>
    </row>
    <row r="27" spans="1:12" ht="11.25">
      <c r="A27" s="28" t="s">
        <v>166</v>
      </c>
      <c r="B27" s="28" t="s">
        <v>456</v>
      </c>
      <c r="C27" s="137">
        <v>50000</v>
      </c>
      <c r="D27" s="28"/>
      <c r="E27" s="28"/>
      <c r="F27" s="28"/>
      <c r="G27" s="28"/>
      <c r="H27" s="28"/>
      <c r="I27" s="28"/>
      <c r="J27" s="28"/>
      <c r="K27" s="137">
        <v>50000</v>
      </c>
      <c r="L27" s="258"/>
    </row>
    <row r="28" spans="1:12" ht="11.25">
      <c r="A28" s="28"/>
      <c r="B28" s="28"/>
      <c r="C28" s="137"/>
      <c r="D28" s="28"/>
      <c r="E28" s="28"/>
      <c r="F28" s="28"/>
      <c r="G28" s="28"/>
      <c r="H28" s="28"/>
      <c r="I28" s="28"/>
      <c r="J28" s="28"/>
      <c r="K28" s="137"/>
      <c r="L28" s="258"/>
    </row>
    <row r="29" spans="1:12" ht="28.5" customHeight="1">
      <c r="A29" s="28" t="s">
        <v>167</v>
      </c>
      <c r="B29" s="141" t="s">
        <v>292</v>
      </c>
      <c r="C29" s="141">
        <f>C7+C9+C11</f>
        <v>52900</v>
      </c>
      <c r="D29" s="141"/>
      <c r="E29" s="141"/>
      <c r="F29" s="141"/>
      <c r="G29" s="141"/>
      <c r="H29" s="28"/>
      <c r="I29" s="28"/>
      <c r="J29" s="28"/>
      <c r="K29" s="141">
        <f>K7+K9+K11</f>
        <v>53276</v>
      </c>
      <c r="L29" s="258">
        <f>K29/C29</f>
        <v>1.0071077504725898</v>
      </c>
    </row>
  </sheetData>
  <sheetProtection/>
  <mergeCells count="3">
    <mergeCell ref="A1:L1"/>
    <mergeCell ref="A2:L2"/>
    <mergeCell ref="A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3.75390625" style="5" customWidth="1"/>
    <col min="2" max="2" width="49.125" style="5" customWidth="1"/>
    <col min="3" max="3" width="11.125" style="5" customWidth="1"/>
    <col min="4" max="4" width="10.625" style="5" customWidth="1"/>
    <col min="5" max="5" width="10.875" style="5" customWidth="1"/>
    <col min="6" max="6" width="0.12890625" style="5" hidden="1" customWidth="1"/>
    <col min="7" max="10" width="9.125" style="5" hidden="1" customWidth="1"/>
    <col min="11" max="16384" width="9.125" style="5" customWidth="1"/>
  </cols>
  <sheetData>
    <row r="1" spans="1:12" s="259" customFormat="1" ht="18.75" customHeight="1">
      <c r="A1" s="200" t="s">
        <v>531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5" ht="11.25">
      <c r="A2" s="389" t="s">
        <v>181</v>
      </c>
      <c r="B2" s="389"/>
      <c r="C2" s="389"/>
      <c r="D2" s="389"/>
      <c r="E2" s="389"/>
    </row>
    <row r="3" spans="1:5" ht="11.25">
      <c r="A3" s="389"/>
      <c r="B3" s="389"/>
      <c r="C3" s="389"/>
      <c r="D3" s="389"/>
      <c r="E3" s="389"/>
    </row>
    <row r="4" spans="1:5" ht="19.5" customHeight="1">
      <c r="A4" s="389" t="s">
        <v>532</v>
      </c>
      <c r="B4" s="389"/>
      <c r="C4" s="389"/>
      <c r="D4" s="389"/>
      <c r="E4" s="389"/>
    </row>
    <row r="5" ht="34.5" customHeight="1">
      <c r="E5" s="260" t="s">
        <v>301</v>
      </c>
    </row>
    <row r="6" spans="1:8" ht="54" customHeight="1">
      <c r="A6" s="24" t="s">
        <v>186</v>
      </c>
      <c r="B6" s="12" t="s">
        <v>295</v>
      </c>
      <c r="C6" s="140" t="s">
        <v>467</v>
      </c>
      <c r="D6" s="154" t="s">
        <v>496</v>
      </c>
      <c r="E6" s="120" t="s">
        <v>497</v>
      </c>
      <c r="F6" s="140" t="s">
        <v>304</v>
      </c>
      <c r="G6" s="140" t="s">
        <v>305</v>
      </c>
      <c r="H6" s="140" t="s">
        <v>306</v>
      </c>
    </row>
    <row r="7" spans="1:8" ht="23.25" customHeight="1">
      <c r="A7" s="28" t="s">
        <v>146</v>
      </c>
      <c r="B7" s="28" t="s">
        <v>444</v>
      </c>
      <c r="C7" s="28"/>
      <c r="D7" s="28"/>
      <c r="E7" s="28"/>
      <c r="F7" s="28"/>
      <c r="G7" s="28"/>
      <c r="H7" s="28"/>
    </row>
    <row r="8" spans="1:8" ht="23.25" customHeight="1">
      <c r="A8" s="28" t="s">
        <v>147</v>
      </c>
      <c r="B8" s="28" t="s">
        <v>446</v>
      </c>
      <c r="C8" s="28"/>
      <c r="D8" s="28"/>
      <c r="E8" s="28"/>
      <c r="F8" s="28"/>
      <c r="G8" s="28"/>
      <c r="H8" s="28"/>
    </row>
    <row r="9" spans="1:8" ht="23.25" customHeight="1">
      <c r="A9" s="28" t="s">
        <v>148</v>
      </c>
      <c r="B9" s="28" t="s">
        <v>326</v>
      </c>
      <c r="C9" s="28"/>
      <c r="D9" s="28"/>
      <c r="E9" s="175"/>
      <c r="F9" s="28"/>
      <c r="G9" s="28"/>
      <c r="H9" s="28"/>
    </row>
    <row r="10" spans="1:8" ht="23.25" customHeight="1">
      <c r="A10" s="28" t="s">
        <v>149</v>
      </c>
      <c r="B10" s="28" t="s">
        <v>447</v>
      </c>
      <c r="C10" s="28"/>
      <c r="D10" s="28"/>
      <c r="E10" s="175"/>
      <c r="F10" s="28"/>
      <c r="G10" s="28"/>
      <c r="H10" s="28"/>
    </row>
    <row r="11" spans="1:8" ht="23.25" customHeight="1">
      <c r="A11" s="28" t="s">
        <v>150</v>
      </c>
      <c r="B11" s="28" t="s">
        <v>448</v>
      </c>
      <c r="C11" s="28"/>
      <c r="D11" s="28"/>
      <c r="E11" s="175"/>
      <c r="F11" s="28"/>
      <c r="G11" s="28"/>
      <c r="H11" s="28"/>
    </row>
    <row r="12" spans="1:8" ht="23.25" customHeight="1">
      <c r="A12" s="28" t="s">
        <v>151</v>
      </c>
      <c r="B12" s="28" t="s">
        <v>449</v>
      </c>
      <c r="C12" s="28"/>
      <c r="D12" s="28"/>
      <c r="E12" s="175"/>
      <c r="F12" s="28"/>
      <c r="G12" s="28"/>
      <c r="H12" s="28"/>
    </row>
    <row r="13" spans="1:8" ht="23.25" customHeight="1">
      <c r="A13" s="28" t="s">
        <v>152</v>
      </c>
      <c r="B13" s="28" t="s">
        <v>450</v>
      </c>
      <c r="C13" s="28"/>
      <c r="D13" s="28"/>
      <c r="E13" s="175"/>
      <c r="F13" s="28"/>
      <c r="G13" s="28"/>
      <c r="H13" s="28"/>
    </row>
    <row r="14" spans="1:8" ht="23.25" customHeight="1">
      <c r="A14" s="28" t="s">
        <v>153</v>
      </c>
      <c r="B14" s="28" t="s">
        <v>451</v>
      </c>
      <c r="C14" s="28"/>
      <c r="D14" s="28"/>
      <c r="E14" s="175"/>
      <c r="F14" s="28"/>
      <c r="G14" s="28"/>
      <c r="H14" s="28"/>
    </row>
    <row r="15" spans="1:8" ht="23.25" customHeight="1">
      <c r="A15" s="28" t="s">
        <v>154</v>
      </c>
      <c r="B15" s="28" t="s">
        <v>445</v>
      </c>
      <c r="C15" s="180"/>
      <c r="D15" s="180"/>
      <c r="E15" s="181"/>
      <c r="F15" s="28"/>
      <c r="G15" s="28"/>
      <c r="H15" s="28"/>
    </row>
    <row r="16" spans="1:8" ht="23.25" customHeight="1">
      <c r="A16" s="28" t="s">
        <v>155</v>
      </c>
      <c r="B16" s="28" t="s">
        <v>452</v>
      </c>
      <c r="C16" s="426">
        <v>35617</v>
      </c>
      <c r="D16" s="426">
        <v>35617</v>
      </c>
      <c r="E16" s="427">
        <f>D16/C16</f>
        <v>1</v>
      </c>
      <c r="F16" s="428"/>
      <c r="G16" s="28"/>
      <c r="H16" s="28"/>
    </row>
    <row r="17" spans="1:8" ht="23.25" customHeight="1">
      <c r="A17" s="28" t="s">
        <v>156</v>
      </c>
      <c r="B17" s="28" t="s">
        <v>453</v>
      </c>
      <c r="C17" s="429">
        <v>20000</v>
      </c>
      <c r="D17" s="429">
        <v>20000</v>
      </c>
      <c r="E17" s="427">
        <f>D17/C17</f>
        <v>1</v>
      </c>
      <c r="F17" s="428"/>
      <c r="G17" s="28"/>
      <c r="H17" s="28"/>
    </row>
    <row r="18" spans="1:8" ht="23.25" customHeight="1">
      <c r="A18" s="28" t="s">
        <v>157</v>
      </c>
      <c r="B18" s="28" t="s">
        <v>454</v>
      </c>
      <c r="C18" s="429">
        <v>150000</v>
      </c>
      <c r="D18" s="429">
        <v>150000</v>
      </c>
      <c r="E18" s="427">
        <f aca="true" t="shared" si="0" ref="E18:E26">D18/C18</f>
        <v>1</v>
      </c>
      <c r="F18" s="428"/>
      <c r="G18" s="28"/>
      <c r="H18" s="28"/>
    </row>
    <row r="19" spans="1:8" ht="23.25" customHeight="1">
      <c r="A19" s="28" t="s">
        <v>158</v>
      </c>
      <c r="B19" s="28" t="s">
        <v>458</v>
      </c>
      <c r="C19" s="429">
        <v>2500</v>
      </c>
      <c r="D19" s="429">
        <v>2500</v>
      </c>
      <c r="E19" s="427">
        <f t="shared" si="0"/>
        <v>1</v>
      </c>
      <c r="F19" s="428"/>
      <c r="G19" s="28"/>
      <c r="H19" s="28"/>
    </row>
    <row r="20" spans="1:8" ht="23.25" customHeight="1">
      <c r="A20" s="28" t="s">
        <v>159</v>
      </c>
      <c r="B20" s="28" t="s">
        <v>459</v>
      </c>
      <c r="C20" s="429">
        <v>1000</v>
      </c>
      <c r="D20" s="429">
        <v>1000</v>
      </c>
      <c r="E20" s="427">
        <f t="shared" si="0"/>
        <v>1</v>
      </c>
      <c r="F20" s="428"/>
      <c r="G20" s="28"/>
      <c r="H20" s="28"/>
    </row>
    <row r="21" spans="1:8" ht="23.25" customHeight="1">
      <c r="A21" s="28" t="s">
        <v>160</v>
      </c>
      <c r="B21" s="28" t="s">
        <v>460</v>
      </c>
      <c r="C21" s="429">
        <v>1250</v>
      </c>
      <c r="D21" s="429">
        <v>1250</v>
      </c>
      <c r="E21" s="427">
        <f t="shared" si="0"/>
        <v>1</v>
      </c>
      <c r="F21" s="428"/>
      <c r="G21" s="28"/>
      <c r="H21" s="28"/>
    </row>
    <row r="22" spans="1:8" ht="23.25" customHeight="1">
      <c r="A22" s="28" t="s">
        <v>161</v>
      </c>
      <c r="B22" s="28" t="s">
        <v>461</v>
      </c>
      <c r="C22" s="429">
        <v>300</v>
      </c>
      <c r="D22" s="429">
        <v>300</v>
      </c>
      <c r="E22" s="427">
        <f t="shared" si="0"/>
        <v>1</v>
      </c>
      <c r="F22" s="428"/>
      <c r="G22" s="28"/>
      <c r="H22" s="28"/>
    </row>
    <row r="23" spans="1:8" ht="23.25" customHeight="1">
      <c r="A23" s="28" t="s">
        <v>162</v>
      </c>
      <c r="B23" s="28" t="s">
        <v>430</v>
      </c>
      <c r="C23" s="429">
        <v>10241</v>
      </c>
      <c r="D23" s="429">
        <v>10241</v>
      </c>
      <c r="E23" s="427">
        <f t="shared" si="0"/>
        <v>1</v>
      </c>
      <c r="F23" s="428"/>
      <c r="G23" s="28"/>
      <c r="H23" s="28"/>
    </row>
    <row r="24" spans="1:8" ht="23.25" customHeight="1">
      <c r="A24" s="28" t="s">
        <v>163</v>
      </c>
      <c r="B24" s="28" t="s">
        <v>455</v>
      </c>
      <c r="C24" s="429">
        <v>473913</v>
      </c>
      <c r="D24" s="429">
        <v>218562</v>
      </c>
      <c r="E24" s="427">
        <f t="shared" si="0"/>
        <v>0.4611859138702673</v>
      </c>
      <c r="F24" s="428"/>
      <c r="G24" s="28"/>
      <c r="H24" s="28"/>
    </row>
    <row r="25" spans="1:8" ht="23.25" customHeight="1">
      <c r="A25" s="28" t="s">
        <v>164</v>
      </c>
      <c r="B25" s="180" t="s">
        <v>533</v>
      </c>
      <c r="C25" s="426"/>
      <c r="D25" s="426">
        <v>1695</v>
      </c>
      <c r="E25" s="427"/>
      <c r="F25" s="428"/>
      <c r="G25" s="28"/>
      <c r="H25" s="28"/>
    </row>
    <row r="26" spans="1:8" s="139" customFormat="1" ht="23.25" customHeight="1">
      <c r="A26" s="28" t="s">
        <v>164</v>
      </c>
      <c r="B26" s="183" t="s">
        <v>292</v>
      </c>
      <c r="C26" s="430">
        <f>SUM(C16:C24)</f>
        <v>694821</v>
      </c>
      <c r="D26" s="430">
        <f>SUM(D16:D25)</f>
        <v>441165</v>
      </c>
      <c r="E26" s="427">
        <f t="shared" si="0"/>
        <v>0.6349333137599468</v>
      </c>
      <c r="F26" s="431"/>
      <c r="G26" s="141"/>
      <c r="H26" s="141"/>
    </row>
    <row r="27" spans="1:8" ht="23.25" customHeight="1">
      <c r="A27" s="182"/>
      <c r="B27" s="182"/>
      <c r="C27" s="182"/>
      <c r="D27" s="182"/>
      <c r="E27" s="432"/>
      <c r="F27" s="428"/>
      <c r="G27" s="28"/>
      <c r="H27" s="28"/>
    </row>
  </sheetData>
  <sheetProtection/>
  <mergeCells count="3">
    <mergeCell ref="A1:E1"/>
    <mergeCell ref="A2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4" max="4" width="10.375" style="0" customWidth="1"/>
    <col min="5" max="11" width="9.125" style="0" hidden="1" customWidth="1"/>
    <col min="14" max="14" width="13.875" style="0" bestFit="1" customWidth="1"/>
  </cols>
  <sheetData>
    <row r="1" spans="1:15" ht="12.75">
      <c r="A1" s="1"/>
      <c r="B1" s="200" t="s">
        <v>485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4" ht="12.75">
      <c r="A2" s="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"/>
      <c r="N2" s="1"/>
    </row>
    <row r="3" spans="1:14" ht="12.75">
      <c r="A3" s="1"/>
      <c r="B3" s="202" t="s">
        <v>181</v>
      </c>
      <c r="C3" s="202"/>
      <c r="D3" s="202"/>
      <c r="E3" s="202"/>
      <c r="F3" s="202"/>
      <c r="G3" s="202"/>
      <c r="H3" s="202"/>
      <c r="I3" s="202"/>
      <c r="J3" s="199"/>
      <c r="K3" s="199"/>
      <c r="L3" s="199"/>
      <c r="M3" s="199"/>
      <c r="N3" s="199"/>
    </row>
    <row r="4" spans="1:14" ht="12.75">
      <c r="A4" s="1"/>
      <c r="B4" s="202"/>
      <c r="C4" s="202"/>
      <c r="D4" s="202"/>
      <c r="E4" s="202"/>
      <c r="F4" s="202"/>
      <c r="G4" s="202"/>
      <c r="H4" s="202"/>
      <c r="I4" s="202"/>
      <c r="J4" s="199"/>
      <c r="K4" s="199"/>
      <c r="L4" s="199"/>
      <c r="M4" s="199"/>
      <c r="N4" s="199"/>
    </row>
    <row r="5" spans="1:14" ht="12.75">
      <c r="A5" s="1"/>
      <c r="B5" s="202" t="s">
        <v>463</v>
      </c>
      <c r="C5" s="202"/>
      <c r="D5" s="202"/>
      <c r="E5" s="202"/>
      <c r="F5" s="202"/>
      <c r="G5" s="202"/>
      <c r="H5" s="202"/>
      <c r="I5" s="202"/>
      <c r="J5" s="199"/>
      <c r="K5" s="199"/>
      <c r="L5" s="199"/>
      <c r="M5" s="199"/>
      <c r="N5" s="199"/>
    </row>
    <row r="6" spans="1:14" ht="12.75">
      <c r="A6" s="1"/>
      <c r="B6" s="9"/>
      <c r="C6" s="9"/>
      <c r="D6" s="9"/>
      <c r="E6" s="9"/>
      <c r="F6" s="9"/>
      <c r="G6" s="9"/>
      <c r="H6" s="9"/>
      <c r="I6" s="9"/>
      <c r="J6" s="152"/>
      <c r="K6" s="152"/>
      <c r="L6" s="152"/>
      <c r="M6" s="152"/>
      <c r="N6" s="152"/>
    </row>
    <row r="7" spans="1:14" ht="12.75">
      <c r="A7" s="1"/>
      <c r="B7" s="9"/>
      <c r="C7" s="9"/>
      <c r="D7" s="9"/>
      <c r="E7" s="9"/>
      <c r="F7" s="9"/>
      <c r="G7" s="9"/>
      <c r="H7" s="9"/>
      <c r="I7" s="9"/>
      <c r="J7" s="152"/>
      <c r="K7" s="152"/>
      <c r="L7" s="152"/>
      <c r="M7" s="152"/>
      <c r="N7" s="152"/>
    </row>
    <row r="8" spans="1:14" ht="12.75">
      <c r="A8" s="1"/>
      <c r="B8" s="9"/>
      <c r="C8" s="9"/>
      <c r="D8" s="9"/>
      <c r="E8" s="9"/>
      <c r="F8" s="9"/>
      <c r="G8" s="9"/>
      <c r="H8" s="9"/>
      <c r="I8" s="9"/>
      <c r="J8" s="152"/>
      <c r="K8" s="152"/>
      <c r="L8" s="152"/>
      <c r="M8" s="152"/>
      <c r="N8" s="152"/>
    </row>
    <row r="9" spans="1:14" ht="12.75">
      <c r="A9" s="1"/>
      <c r="B9" s="1"/>
      <c r="C9" s="1"/>
      <c r="D9" s="1"/>
      <c r="E9" s="1"/>
      <c r="F9" s="1"/>
      <c r="G9" s="1"/>
      <c r="H9" s="1"/>
      <c r="I9" s="73" t="s">
        <v>301</v>
      </c>
      <c r="J9" s="1"/>
      <c r="K9" s="1"/>
      <c r="L9" s="1"/>
      <c r="M9" s="73" t="s">
        <v>301</v>
      </c>
      <c r="N9" s="1"/>
    </row>
    <row r="10" spans="1:14" ht="42.75">
      <c r="A10" s="76" t="s">
        <v>186</v>
      </c>
      <c r="B10" s="12" t="s">
        <v>223</v>
      </c>
      <c r="C10" s="12" t="s">
        <v>464</v>
      </c>
      <c r="D10" s="12" t="s">
        <v>465</v>
      </c>
      <c r="E10" s="74" t="s">
        <v>305</v>
      </c>
      <c r="F10" s="74" t="s">
        <v>306</v>
      </c>
      <c r="G10" s="74" t="s">
        <v>319</v>
      </c>
      <c r="H10" s="74" t="s">
        <v>304</v>
      </c>
      <c r="I10" s="74" t="s">
        <v>305</v>
      </c>
      <c r="J10" s="74" t="s">
        <v>306</v>
      </c>
      <c r="K10" s="74" t="s">
        <v>319</v>
      </c>
      <c r="L10" s="74" t="s">
        <v>412</v>
      </c>
      <c r="M10" s="74" t="s">
        <v>490</v>
      </c>
      <c r="N10" s="15" t="s">
        <v>407</v>
      </c>
    </row>
    <row r="11" spans="1:14" ht="12.75">
      <c r="A11" s="76">
        <v>1</v>
      </c>
      <c r="B11" s="77" t="s">
        <v>179</v>
      </c>
      <c r="C11" s="28">
        <v>39</v>
      </c>
      <c r="D11" s="28">
        <v>49</v>
      </c>
      <c r="E11" s="28"/>
      <c r="F11" s="28"/>
      <c r="G11" s="28"/>
      <c r="H11" s="28"/>
      <c r="I11" s="28"/>
      <c r="J11" s="28"/>
      <c r="K11" s="28"/>
      <c r="L11" s="28">
        <v>49</v>
      </c>
      <c r="M11" s="28">
        <v>56</v>
      </c>
      <c r="N11" s="20">
        <f>M11/C11</f>
        <v>1.435897435897436</v>
      </c>
    </row>
    <row r="12" spans="1:14" ht="12.75">
      <c r="A12" s="76">
        <v>2</v>
      </c>
      <c r="B12" s="76" t="s">
        <v>323</v>
      </c>
      <c r="C12" s="28">
        <v>1</v>
      </c>
      <c r="D12" s="28">
        <v>1</v>
      </c>
      <c r="E12" s="28"/>
      <c r="F12" s="28"/>
      <c r="G12" s="28"/>
      <c r="H12" s="28"/>
      <c r="I12" s="28"/>
      <c r="J12" s="28"/>
      <c r="K12" s="28"/>
      <c r="L12" s="28">
        <v>1</v>
      </c>
      <c r="M12" s="28">
        <v>1</v>
      </c>
      <c r="N12" s="20">
        <f>M12/C12</f>
        <v>1</v>
      </c>
    </row>
    <row r="13" spans="1:14" ht="12.75">
      <c r="A13" s="76">
        <v>3</v>
      </c>
      <c r="B13" s="76" t="s">
        <v>206</v>
      </c>
      <c r="C13" s="28">
        <v>2</v>
      </c>
      <c r="D13" s="28">
        <v>2</v>
      </c>
      <c r="E13" s="28"/>
      <c r="F13" s="28"/>
      <c r="G13" s="28"/>
      <c r="H13" s="28"/>
      <c r="I13" s="28"/>
      <c r="J13" s="28"/>
      <c r="K13" s="28"/>
      <c r="L13" s="28">
        <v>2</v>
      </c>
      <c r="M13" s="28">
        <v>2</v>
      </c>
      <c r="N13" s="20">
        <f>M13/C13</f>
        <v>1</v>
      </c>
    </row>
    <row r="14" spans="1:14" ht="12.75">
      <c r="A14" s="76">
        <v>4</v>
      </c>
      <c r="B14" s="76" t="s">
        <v>293</v>
      </c>
      <c r="C14" s="28">
        <v>6</v>
      </c>
      <c r="D14" s="28">
        <v>6</v>
      </c>
      <c r="E14" s="28"/>
      <c r="F14" s="28"/>
      <c r="G14" s="28"/>
      <c r="H14" s="28"/>
      <c r="I14" s="28"/>
      <c r="J14" s="28"/>
      <c r="K14" s="28"/>
      <c r="L14" s="28">
        <v>6</v>
      </c>
      <c r="M14" s="28">
        <v>6</v>
      </c>
      <c r="N14" s="20">
        <f>M14/C14</f>
        <v>1</v>
      </c>
    </row>
    <row r="15" spans="1:14" ht="12.75">
      <c r="A15" s="76">
        <v>5</v>
      </c>
      <c r="B15" s="75" t="s">
        <v>292</v>
      </c>
      <c r="C15" s="141">
        <f>SUM(C11:C14)</f>
        <v>48</v>
      </c>
      <c r="D15" s="141">
        <f aca="true" t="shared" si="0" ref="D15:M15">SUM(D11:D14)</f>
        <v>58</v>
      </c>
      <c r="E15" s="141">
        <f t="shared" si="0"/>
        <v>0</v>
      </c>
      <c r="F15" s="141">
        <f t="shared" si="0"/>
        <v>0</v>
      </c>
      <c r="G15" s="141">
        <f t="shared" si="0"/>
        <v>0</v>
      </c>
      <c r="H15" s="141">
        <f t="shared" si="0"/>
        <v>0</v>
      </c>
      <c r="I15" s="141">
        <f t="shared" si="0"/>
        <v>0</v>
      </c>
      <c r="J15" s="141">
        <f t="shared" si="0"/>
        <v>0</v>
      </c>
      <c r="K15" s="141">
        <f t="shared" si="0"/>
        <v>0</v>
      </c>
      <c r="L15" s="141">
        <f t="shared" si="0"/>
        <v>58</v>
      </c>
      <c r="M15" s="141">
        <f t="shared" si="0"/>
        <v>65</v>
      </c>
      <c r="N15" s="20">
        <f>M15/C15</f>
        <v>1.3541666666666667</v>
      </c>
    </row>
    <row r="16" spans="1:14" ht="12.75">
      <c r="A16" s="1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65"/>
    </row>
    <row r="17" spans="1:14" ht="12.75">
      <c r="A17" s="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66"/>
    </row>
    <row r="18" spans="1:14" ht="12.75">
      <c r="A18" s="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6"/>
    </row>
    <row r="19" spans="1:14" ht="12.75">
      <c r="A19" s="1"/>
      <c r="B19" s="156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6"/>
    </row>
    <row r="20" spans="1:14" ht="12.75">
      <c r="A20" s="1"/>
      <c r="B20" s="15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6"/>
    </row>
    <row r="21" spans="1:14" ht="12.75">
      <c r="A21" s="1"/>
      <c r="B21" s="15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66"/>
    </row>
    <row r="22" spans="2:14" ht="12.7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6"/>
    </row>
    <row r="23" spans="2:14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66"/>
    </row>
    <row r="24" spans="2:14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6"/>
    </row>
    <row r="25" spans="2:14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6"/>
    </row>
    <row r="26" spans="2:14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66"/>
    </row>
    <row r="27" spans="2:14" ht="12.7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6"/>
    </row>
    <row r="28" spans="2:14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66"/>
    </row>
    <row r="29" spans="2:14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6"/>
    </row>
    <row r="30" spans="2:14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66"/>
    </row>
    <row r="31" spans="2:14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6"/>
    </row>
    <row r="32" spans="2:1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6"/>
    </row>
    <row r="33" spans="2:1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6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6"/>
    </row>
    <row r="35" spans="2:1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66"/>
    </row>
    <row r="36" spans="2:1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66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66"/>
    </row>
    <row r="38" spans="2:1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66"/>
    </row>
    <row r="39" spans="2:1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66"/>
    </row>
    <row r="40" spans="2:1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6"/>
    </row>
    <row r="41" spans="2:1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6"/>
    </row>
    <row r="42" spans="2:1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6"/>
    </row>
    <row r="43" spans="2:1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6"/>
    </row>
    <row r="44" spans="2:1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6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6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6"/>
    </row>
    <row r="47" spans="2:14" ht="12.75">
      <c r="B47" s="67"/>
      <c r="C47" s="67"/>
      <c r="D47" s="67"/>
      <c r="E47" s="67"/>
      <c r="F47" s="67"/>
      <c r="G47" s="67"/>
      <c r="H47" s="67"/>
      <c r="I47" s="8"/>
      <c r="J47" s="8"/>
      <c r="K47" s="8"/>
      <c r="L47" s="67"/>
      <c r="M47" s="8"/>
      <c r="N47" s="66"/>
    </row>
  </sheetData>
  <sheetProtection/>
  <mergeCells count="4">
    <mergeCell ref="B2:L2"/>
    <mergeCell ref="B3:N4"/>
    <mergeCell ref="B5:N5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7.00390625" style="0" customWidth="1"/>
    <col min="11" max="11" width="8.875" style="0" customWidth="1"/>
    <col min="12" max="16" width="9.125" style="0" hidden="1" customWidth="1"/>
  </cols>
  <sheetData>
    <row r="1" spans="1:17" ht="12.75">
      <c r="A1" s="197" t="s">
        <v>486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2:5" ht="12.75">
      <c r="B2" s="73"/>
      <c r="C2" s="2"/>
      <c r="D2" s="2"/>
      <c r="E2" s="2"/>
    </row>
    <row r="3" spans="2:5" ht="12.75">
      <c r="B3" s="73"/>
      <c r="C3" s="2"/>
      <c r="D3" s="2"/>
      <c r="E3" s="2"/>
    </row>
    <row r="4" spans="1:10" s="157" customFormat="1" ht="12.75">
      <c r="A4" s="226" t="s">
        <v>351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s="157" customFormat="1" ht="12.75">
      <c r="A5" s="226" t="s">
        <v>414</v>
      </c>
      <c r="B5" s="203"/>
      <c r="C5" s="203"/>
      <c r="D5" s="203"/>
      <c r="E5" s="203"/>
      <c r="F5" s="203"/>
      <c r="G5" s="203"/>
      <c r="H5" s="203"/>
      <c r="I5" s="203"/>
      <c r="J5" s="203"/>
    </row>
    <row r="6" s="157" customFormat="1" ht="12"/>
    <row r="7" spans="1:10" s="157" customFormat="1" ht="38.25" customHeight="1">
      <c r="A7" s="201" t="s">
        <v>415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9" s="157" customFormat="1" ht="12">
      <c r="A8" s="158"/>
      <c r="B8" s="158"/>
      <c r="C8" s="158"/>
      <c r="D8" s="158"/>
      <c r="E8" s="158"/>
      <c r="F8" s="158"/>
      <c r="G8" s="158"/>
      <c r="H8" s="158"/>
      <c r="I8" s="158"/>
    </row>
    <row r="9" s="157" customFormat="1" ht="12"/>
    <row r="10" spans="7:10" s="157" customFormat="1" ht="12.75" thickBot="1">
      <c r="G10" s="231" t="s">
        <v>377</v>
      </c>
      <c r="H10" s="231"/>
      <c r="I10" s="231"/>
      <c r="J10" s="231"/>
    </row>
    <row r="11" spans="1:10" s="157" customFormat="1" ht="12.75" thickBot="1">
      <c r="A11" s="232" t="s">
        <v>223</v>
      </c>
      <c r="B11" s="233"/>
      <c r="C11" s="233"/>
      <c r="D11" s="234"/>
      <c r="E11" s="238" t="s">
        <v>378</v>
      </c>
      <c r="F11" s="239"/>
      <c r="G11" s="239"/>
      <c r="H11" s="239"/>
      <c r="I11" s="239"/>
      <c r="J11" s="240"/>
    </row>
    <row r="12" spans="1:10" s="157" customFormat="1" ht="12.75" thickBot="1">
      <c r="A12" s="235"/>
      <c r="B12" s="236"/>
      <c r="C12" s="236"/>
      <c r="D12" s="237"/>
      <c r="E12" s="220" t="s">
        <v>379</v>
      </c>
      <c r="F12" s="221"/>
      <c r="G12" s="222" t="s">
        <v>380</v>
      </c>
      <c r="H12" s="223"/>
      <c r="I12" s="224" t="s">
        <v>381</v>
      </c>
      <c r="J12" s="225"/>
    </row>
    <row r="13" spans="1:10" s="157" customFormat="1" ht="46.5" customHeight="1" thickBot="1">
      <c r="A13" s="215" t="s">
        <v>416</v>
      </c>
      <c r="B13" s="228"/>
      <c r="C13" s="228"/>
      <c r="D13" s="229"/>
      <c r="E13" s="218">
        <v>463913</v>
      </c>
      <c r="F13" s="230"/>
      <c r="G13" s="218">
        <v>473913</v>
      </c>
      <c r="H13" s="230"/>
      <c r="I13" s="218">
        <v>10000</v>
      </c>
      <c r="J13" s="230"/>
    </row>
    <row r="14" spans="1:10" s="157" customFormat="1" ht="46.5" customHeight="1" thickBot="1">
      <c r="A14" s="215" t="s">
        <v>417</v>
      </c>
      <c r="B14" s="216"/>
      <c r="C14" s="216"/>
      <c r="D14" s="217"/>
      <c r="E14" s="218">
        <v>150000</v>
      </c>
      <c r="F14" s="219"/>
      <c r="G14" s="218">
        <v>150000</v>
      </c>
      <c r="H14" s="219"/>
      <c r="I14" s="218">
        <v>0</v>
      </c>
      <c r="J14" s="219"/>
    </row>
    <row r="15" spans="1:10" s="157" customFormat="1" ht="46.5" customHeight="1" thickBot="1">
      <c r="A15" s="215" t="s">
        <v>418</v>
      </c>
      <c r="B15" s="216"/>
      <c r="C15" s="216"/>
      <c r="D15" s="217"/>
      <c r="E15" s="218">
        <v>50000</v>
      </c>
      <c r="F15" s="219"/>
      <c r="G15" s="218">
        <v>50000</v>
      </c>
      <c r="H15" s="219"/>
      <c r="I15" s="218">
        <v>0</v>
      </c>
      <c r="J15" s="219"/>
    </row>
    <row r="16" spans="1:10" s="157" customFormat="1" ht="46.5" customHeight="1" thickBot="1">
      <c r="A16" s="215" t="s">
        <v>419</v>
      </c>
      <c r="B16" s="216"/>
      <c r="C16" s="216"/>
      <c r="D16" s="217"/>
      <c r="E16" s="218">
        <v>35617</v>
      </c>
      <c r="F16" s="219"/>
      <c r="G16" s="218">
        <v>31681</v>
      </c>
      <c r="H16" s="219"/>
      <c r="I16" s="218">
        <v>3936</v>
      </c>
      <c r="J16" s="219"/>
    </row>
    <row r="17" spans="1:10" s="157" customFormat="1" ht="46.5" customHeight="1" thickBot="1">
      <c r="A17" s="215" t="s">
        <v>420</v>
      </c>
      <c r="B17" s="216"/>
      <c r="C17" s="216"/>
      <c r="D17" s="217"/>
      <c r="E17" s="218">
        <v>7500</v>
      </c>
      <c r="F17" s="219"/>
      <c r="G17" s="218">
        <v>0</v>
      </c>
      <c r="H17" s="219"/>
      <c r="I17" s="218">
        <v>0</v>
      </c>
      <c r="J17" s="219"/>
    </row>
    <row r="18" spans="1:10" s="157" customFormat="1" ht="46.5" customHeight="1" thickBot="1">
      <c r="A18" s="215" t="s">
        <v>423</v>
      </c>
      <c r="B18" s="216"/>
      <c r="C18" s="216"/>
      <c r="D18" s="217"/>
      <c r="E18" s="218">
        <v>20000</v>
      </c>
      <c r="F18" s="219"/>
      <c r="G18" s="218">
        <v>20000</v>
      </c>
      <c r="H18" s="219"/>
      <c r="I18" s="218">
        <v>0</v>
      </c>
      <c r="J18" s="219"/>
    </row>
    <row r="19" spans="1:10" s="157" customFormat="1" ht="26.25" customHeight="1" thickBot="1">
      <c r="A19" s="241" t="s">
        <v>296</v>
      </c>
      <c r="B19" s="242"/>
      <c r="C19" s="242"/>
      <c r="D19" s="243"/>
      <c r="E19" s="244">
        <f>SUM(E13:F18)</f>
        <v>727030</v>
      </c>
      <c r="F19" s="245"/>
      <c r="G19" s="244">
        <f>SUM(G13:H18)</f>
        <v>725594</v>
      </c>
      <c r="H19" s="245"/>
      <c r="I19" s="244">
        <f>SUM(I13:J18)</f>
        <v>13936</v>
      </c>
      <c r="J19" s="245"/>
    </row>
    <row r="20" s="157" customFormat="1" ht="12"/>
    <row r="21" s="157" customFormat="1" ht="12"/>
    <row r="22" s="1" customFormat="1" ht="12.75"/>
  </sheetData>
  <sheetProtection/>
  <mergeCells count="38">
    <mergeCell ref="A19:D19"/>
    <mergeCell ref="E19:F19"/>
    <mergeCell ref="G19:H19"/>
    <mergeCell ref="I19:J19"/>
    <mergeCell ref="A14:D14"/>
    <mergeCell ref="A18:D18"/>
    <mergeCell ref="E18:F18"/>
    <mergeCell ref="G18:H18"/>
    <mergeCell ref="I18:J18"/>
    <mergeCell ref="A4:J4"/>
    <mergeCell ref="A5:J5"/>
    <mergeCell ref="A13:D13"/>
    <mergeCell ref="E13:F13"/>
    <mergeCell ref="G13:H13"/>
    <mergeCell ref="I13:J13"/>
    <mergeCell ref="A7:J7"/>
    <mergeCell ref="G10:J10"/>
    <mergeCell ref="A11:D12"/>
    <mergeCell ref="E11:J11"/>
    <mergeCell ref="E12:F12"/>
    <mergeCell ref="G12:H12"/>
    <mergeCell ref="I12:J12"/>
    <mergeCell ref="E16:F16"/>
    <mergeCell ref="G16:H16"/>
    <mergeCell ref="I16:J16"/>
    <mergeCell ref="G14:H14"/>
    <mergeCell ref="E14:F14"/>
    <mergeCell ref="I14:J14"/>
    <mergeCell ref="A1:Q1"/>
    <mergeCell ref="A17:D17"/>
    <mergeCell ref="E17:F17"/>
    <mergeCell ref="G17:H17"/>
    <mergeCell ref="I17:J17"/>
    <mergeCell ref="A15:D15"/>
    <mergeCell ref="E15:F15"/>
    <mergeCell ref="G15:H15"/>
    <mergeCell ref="I15:J15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T7" sqref="T7"/>
    </sheetView>
  </sheetViews>
  <sheetFormatPr defaultColWidth="9.00390625" defaultRowHeight="12.75"/>
  <cols>
    <col min="2" max="2" width="58.875" style="0" customWidth="1"/>
    <col min="3" max="3" width="16.625" style="0" customWidth="1"/>
    <col min="4" max="6" width="9.125" style="0" hidden="1" customWidth="1"/>
    <col min="7" max="7" width="8.75390625" style="0" hidden="1" customWidth="1"/>
    <col min="8" max="10" width="9.125" style="0" hidden="1" customWidth="1"/>
    <col min="11" max="11" width="3.375" style="0" hidden="1" customWidth="1"/>
    <col min="12" max="12" width="0.74609375" style="0" hidden="1" customWidth="1"/>
    <col min="13" max="16" width="9.125" style="0" hidden="1" customWidth="1"/>
    <col min="17" max="17" width="0.12890625" style="0" customWidth="1"/>
  </cols>
  <sheetData>
    <row r="1" spans="1:17" ht="12.75">
      <c r="A1" s="197" t="s">
        <v>487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6" ht="12.75">
      <c r="A2" s="1"/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7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57" customFormat="1" ht="12.75">
      <c r="A4" s="246" t="s">
        <v>351</v>
      </c>
      <c r="B4" s="247"/>
      <c r="C4" s="247"/>
      <c r="D4" s="247"/>
      <c r="E4" s="247"/>
      <c r="F4" s="247"/>
      <c r="G4" s="247"/>
      <c r="H4" s="247"/>
      <c r="I4" s="247"/>
      <c r="J4" s="247"/>
      <c r="K4" s="1"/>
      <c r="L4" s="1"/>
      <c r="M4" s="1"/>
      <c r="N4" s="1"/>
      <c r="O4" s="1"/>
      <c r="P4" s="1"/>
    </row>
    <row r="5" spans="1:16" s="157" customFormat="1" ht="12.75">
      <c r="A5" s="246" t="s">
        <v>414</v>
      </c>
      <c r="B5" s="199"/>
      <c r="C5" s="199"/>
      <c r="D5" s="199"/>
      <c r="E5" s="199"/>
      <c r="F5" s="199"/>
      <c r="G5" s="199"/>
      <c r="H5" s="199"/>
      <c r="I5" s="199"/>
      <c r="J5" s="199"/>
      <c r="K5" s="1"/>
      <c r="L5" s="1"/>
      <c r="M5" s="1"/>
      <c r="N5" s="1"/>
      <c r="O5" s="1"/>
      <c r="P5" s="1"/>
    </row>
    <row r="6" spans="1:16" s="157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57" customFormat="1" ht="38.25" customHeight="1">
      <c r="A7" s="248" t="s">
        <v>466</v>
      </c>
      <c r="B7" s="248"/>
      <c r="C7" s="248"/>
      <c r="D7" s="248"/>
      <c r="E7" s="248"/>
      <c r="F7" s="248"/>
      <c r="G7" s="248"/>
      <c r="H7" s="248"/>
      <c r="I7" s="248"/>
      <c r="J7" s="248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thickBot="1">
      <c r="A10" s="161"/>
      <c r="B10" s="1"/>
      <c r="C10" s="73" t="s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5.75" customHeight="1" thickTop="1">
      <c r="A11" s="164" t="s">
        <v>398</v>
      </c>
      <c r="B11" s="165" t="s">
        <v>223</v>
      </c>
      <c r="C11" s="166" t="s">
        <v>467</v>
      </c>
      <c r="D11" s="1"/>
      <c r="E11" s="1"/>
      <c r="F11" s="1"/>
      <c r="G11" s="72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67"/>
      <c r="B12" s="76"/>
      <c r="C12" s="16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169" t="s">
        <v>146</v>
      </c>
      <c r="B13" s="162" t="s">
        <v>383</v>
      </c>
      <c r="C13" s="184">
        <f>SUM(C14:C17)</f>
        <v>5152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69" t="s">
        <v>147</v>
      </c>
      <c r="B14" s="76" t="s">
        <v>384</v>
      </c>
      <c r="C14" s="170">
        <v>4600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69" t="s">
        <v>148</v>
      </c>
      <c r="B15" s="76" t="s">
        <v>385</v>
      </c>
      <c r="C15" s="170">
        <v>120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69" t="s">
        <v>149</v>
      </c>
      <c r="B16" s="76" t="s">
        <v>386</v>
      </c>
      <c r="C16" s="170">
        <v>252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69" t="s">
        <v>150</v>
      </c>
      <c r="B17" s="76" t="s">
        <v>387</v>
      </c>
      <c r="C17" s="170">
        <v>180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169"/>
      <c r="B18" s="163" t="s">
        <v>388</v>
      </c>
      <c r="C18" s="170">
        <f>SUM(C19:C23)</f>
        <v>15820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69" t="s">
        <v>151</v>
      </c>
      <c r="B19" s="76" t="s">
        <v>389</v>
      </c>
      <c r="C19" s="170">
        <v>120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69" t="s">
        <v>152</v>
      </c>
      <c r="B20" s="76" t="s">
        <v>390</v>
      </c>
      <c r="C20" s="170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69" t="s">
        <v>153</v>
      </c>
      <c r="B21" s="76" t="s">
        <v>391</v>
      </c>
      <c r="C21" s="170">
        <v>3400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69" t="s">
        <v>154</v>
      </c>
      <c r="B22" s="76" t="s">
        <v>392</v>
      </c>
      <c r="C22" s="170">
        <v>12200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69" t="s">
        <v>155</v>
      </c>
      <c r="B23" s="76" t="s">
        <v>393</v>
      </c>
      <c r="C23" s="170">
        <v>100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4" customFormat="1" ht="12.75">
      <c r="A24" s="171" t="s">
        <v>156</v>
      </c>
      <c r="B24" s="75" t="s">
        <v>400</v>
      </c>
      <c r="C24" s="170">
        <f>SUM(C25:C28)</f>
        <v>1850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169" t="s">
        <v>157</v>
      </c>
      <c r="B25" s="76" t="s">
        <v>394</v>
      </c>
      <c r="C25" s="170">
        <v>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69" t="s">
        <v>158</v>
      </c>
      <c r="B26" s="76" t="s">
        <v>395</v>
      </c>
      <c r="C26" s="170">
        <v>500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69" t="s">
        <v>159</v>
      </c>
      <c r="B27" s="76" t="s">
        <v>396</v>
      </c>
      <c r="C27" s="170">
        <v>600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69" t="s">
        <v>160</v>
      </c>
      <c r="B28" s="76" t="s">
        <v>397</v>
      </c>
      <c r="C28" s="170">
        <v>250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4" customFormat="1" ht="33" customHeight="1" thickBot="1">
      <c r="A29" s="172" t="s">
        <v>161</v>
      </c>
      <c r="B29" s="173" t="s">
        <v>292</v>
      </c>
      <c r="C29" s="174">
        <f>SUM(C13+C18+C24)</f>
        <v>22822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Top="1">
      <c r="A30" s="160"/>
      <c r="B30" s="7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60"/>
      <c r="B31" s="1"/>
      <c r="C31" s="7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sheetProtection/>
  <mergeCells count="4">
    <mergeCell ref="A4:J4"/>
    <mergeCell ref="A5:J5"/>
    <mergeCell ref="A7:J7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9" max="9" width="5.375" style="0" customWidth="1"/>
    <col min="10" max="12" width="9.125" style="0" hidden="1" customWidth="1"/>
    <col min="14" max="14" width="0.37109375" style="0" customWidth="1"/>
    <col min="15" max="15" width="7.875" style="0" hidden="1" customWidth="1"/>
    <col min="16" max="17" width="9.125" style="0" hidden="1" customWidth="1"/>
  </cols>
  <sheetData>
    <row r="1" spans="1:17" ht="12.75">
      <c r="A1" s="197" t="s">
        <v>488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2" ht="12.75">
      <c r="A2" s="198" t="s">
        <v>341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3.5" thickBot="1">
      <c r="A3" s="69"/>
      <c r="B3" s="69"/>
      <c r="C3" s="69"/>
      <c r="D3" s="69"/>
      <c r="E3" s="69"/>
      <c r="F3" s="70" t="s">
        <v>0</v>
      </c>
      <c r="G3" s="1"/>
      <c r="H3" s="1"/>
      <c r="I3" s="1"/>
      <c r="J3" s="1"/>
      <c r="K3" s="1"/>
      <c r="L3" s="1"/>
    </row>
    <row r="4" spans="1:12" ht="57.75" thickBot="1" thickTop="1">
      <c r="A4" s="98" t="s">
        <v>340</v>
      </c>
      <c r="B4" s="99" t="s">
        <v>399</v>
      </c>
      <c r="C4" s="99" t="s">
        <v>409</v>
      </c>
      <c r="D4" s="99" t="s">
        <v>412</v>
      </c>
      <c r="E4" s="99" t="s">
        <v>490</v>
      </c>
      <c r="F4" s="99" t="s">
        <v>468</v>
      </c>
      <c r="G4" s="100" t="s">
        <v>469</v>
      </c>
      <c r="H4" s="100" t="s">
        <v>470</v>
      </c>
      <c r="I4" s="1"/>
      <c r="J4" s="1"/>
      <c r="K4" s="1"/>
      <c r="L4" s="1"/>
    </row>
    <row r="5" spans="1:12" ht="13.5" thickTop="1">
      <c r="A5" s="93" t="s">
        <v>2</v>
      </c>
      <c r="B5" s="94"/>
      <c r="C5" s="94"/>
      <c r="D5" s="94"/>
      <c r="E5" s="94"/>
      <c r="F5" s="95"/>
      <c r="G5" s="96"/>
      <c r="H5" s="97"/>
      <c r="I5" s="1"/>
      <c r="J5" s="1"/>
      <c r="K5" s="1"/>
      <c r="L5" s="1"/>
    </row>
    <row r="6" spans="1:12" ht="12.75">
      <c r="A6" s="79" t="s">
        <v>3</v>
      </c>
      <c r="B6" s="125">
        <f>SUM(B7:B10)</f>
        <v>387222</v>
      </c>
      <c r="C6" s="125">
        <f>SUM(C7:C10)</f>
        <v>390413</v>
      </c>
      <c r="D6" s="125">
        <f>SUM(D7:D10)</f>
        <v>422627</v>
      </c>
      <c r="E6" s="125">
        <f>SUM(E7:E10)</f>
        <v>394076</v>
      </c>
      <c r="F6" s="123">
        <f aca="true" t="shared" si="0" ref="F6:F12">E6/B6</f>
        <v>1.017700440574141</v>
      </c>
      <c r="G6" s="80">
        <f>SUM(G7:G10)</f>
        <v>306412</v>
      </c>
      <c r="H6" s="101">
        <f>SUM(H7:H10)</f>
        <v>87664</v>
      </c>
      <c r="I6" s="1"/>
      <c r="J6" s="1"/>
      <c r="K6" s="1"/>
      <c r="L6" s="1"/>
    </row>
    <row r="7" spans="1:12" ht="12.75">
      <c r="A7" s="81" t="s">
        <v>4</v>
      </c>
      <c r="B7" s="127">
        <v>292503</v>
      </c>
      <c r="C7" s="127">
        <v>295694</v>
      </c>
      <c r="D7" s="127">
        <v>341282</v>
      </c>
      <c r="E7" s="185">
        <v>306412</v>
      </c>
      <c r="F7" s="123">
        <f t="shared" si="0"/>
        <v>1.0475516490429158</v>
      </c>
      <c r="G7" s="187">
        <v>306412</v>
      </c>
      <c r="H7" s="188"/>
      <c r="I7" s="1"/>
      <c r="J7" s="1"/>
      <c r="K7" s="1"/>
      <c r="L7" s="1"/>
    </row>
    <row r="8" spans="1:12" ht="12.75">
      <c r="A8" s="81" t="s">
        <v>5</v>
      </c>
      <c r="B8" s="127">
        <v>64040</v>
      </c>
      <c r="C8" s="127">
        <v>64040</v>
      </c>
      <c r="D8" s="127">
        <v>57363</v>
      </c>
      <c r="E8" s="127">
        <v>64480</v>
      </c>
      <c r="F8" s="123">
        <f t="shared" si="0"/>
        <v>1.0068707058088695</v>
      </c>
      <c r="G8" s="187"/>
      <c r="H8" s="188">
        <v>64480</v>
      </c>
      <c r="I8" s="1"/>
      <c r="J8" s="1"/>
      <c r="K8" s="1"/>
      <c r="L8" s="1"/>
    </row>
    <row r="9" spans="1:12" ht="12.75">
      <c r="A9" s="81" t="s">
        <v>6</v>
      </c>
      <c r="B9" s="127">
        <v>30299</v>
      </c>
      <c r="C9" s="127">
        <v>30299</v>
      </c>
      <c r="D9" s="127">
        <v>19622</v>
      </c>
      <c r="E9" s="127">
        <v>22784</v>
      </c>
      <c r="F9" s="123">
        <f t="shared" si="0"/>
        <v>0.7519720122776329</v>
      </c>
      <c r="G9" s="187"/>
      <c r="H9" s="188">
        <v>22784</v>
      </c>
      <c r="I9" s="1"/>
      <c r="J9" s="1"/>
      <c r="K9" s="1"/>
      <c r="L9" s="1"/>
    </row>
    <row r="10" spans="1:12" ht="12.75">
      <c r="A10" s="81" t="s">
        <v>7</v>
      </c>
      <c r="B10" s="127">
        <v>380</v>
      </c>
      <c r="C10" s="127">
        <v>380</v>
      </c>
      <c r="D10" s="127">
        <v>4360</v>
      </c>
      <c r="E10" s="127">
        <v>400</v>
      </c>
      <c r="F10" s="123">
        <f t="shared" si="0"/>
        <v>1.0526315789473684</v>
      </c>
      <c r="G10" s="187"/>
      <c r="H10" s="188">
        <v>400</v>
      </c>
      <c r="I10" s="1"/>
      <c r="J10" s="1"/>
      <c r="K10" s="1"/>
      <c r="L10" s="1"/>
    </row>
    <row r="11" spans="1:12" ht="12.75">
      <c r="A11" s="79" t="s">
        <v>8</v>
      </c>
      <c r="B11" s="125">
        <f>SUM(B12:B14)</f>
        <v>21017</v>
      </c>
      <c r="C11" s="125">
        <f>SUM(C12:C14)</f>
        <v>21017</v>
      </c>
      <c r="D11" s="125">
        <f>SUM(D12:D14)</f>
        <v>36077</v>
      </c>
      <c r="E11" s="125">
        <v>737099</v>
      </c>
      <c r="F11" s="189">
        <f t="shared" si="0"/>
        <v>35.071561117190846</v>
      </c>
      <c r="G11" s="190">
        <v>737099</v>
      </c>
      <c r="H11" s="191">
        <v>0</v>
      </c>
      <c r="I11" s="1"/>
      <c r="J11" s="1"/>
      <c r="K11" s="1"/>
      <c r="L11" s="1"/>
    </row>
    <row r="12" spans="1:12" ht="12.75">
      <c r="A12" s="81" t="s">
        <v>9</v>
      </c>
      <c r="B12" s="127">
        <v>3168</v>
      </c>
      <c r="C12" s="127">
        <v>3168</v>
      </c>
      <c r="D12" s="127">
        <v>9711</v>
      </c>
      <c r="E12" s="127">
        <v>725594</v>
      </c>
      <c r="F12" s="123">
        <f t="shared" si="0"/>
        <v>229.0385101010101</v>
      </c>
      <c r="G12" s="63">
        <v>725594</v>
      </c>
      <c r="H12" s="188">
        <v>0</v>
      </c>
      <c r="I12" s="1"/>
      <c r="J12" s="1"/>
      <c r="K12" s="1"/>
      <c r="L12" s="1"/>
    </row>
    <row r="13" spans="1:12" ht="12.75">
      <c r="A13" s="81" t="s">
        <v>10</v>
      </c>
      <c r="B13" s="127">
        <v>0</v>
      </c>
      <c r="C13" s="127">
        <v>0</v>
      </c>
      <c r="D13" s="127"/>
      <c r="E13" s="127">
        <v>11505</v>
      </c>
      <c r="F13" s="123"/>
      <c r="G13" s="63">
        <v>11505</v>
      </c>
      <c r="H13" s="188"/>
      <c r="I13" s="1"/>
      <c r="J13" s="1"/>
      <c r="K13" s="1"/>
      <c r="L13" s="1"/>
    </row>
    <row r="14" spans="1:12" ht="12.75">
      <c r="A14" s="81" t="s">
        <v>11</v>
      </c>
      <c r="B14" s="127">
        <v>17849</v>
      </c>
      <c r="C14" s="127">
        <v>17849</v>
      </c>
      <c r="D14" s="127">
        <v>26366</v>
      </c>
      <c r="E14" s="127">
        <v>0</v>
      </c>
      <c r="F14" s="123"/>
      <c r="G14" s="63"/>
      <c r="H14" s="188"/>
      <c r="I14" s="1"/>
      <c r="J14" s="1"/>
      <c r="K14" s="1"/>
      <c r="L14" s="1"/>
    </row>
    <row r="15" spans="1:12" ht="12.75">
      <c r="A15" s="82" t="s">
        <v>12</v>
      </c>
      <c r="B15" s="125">
        <v>137003</v>
      </c>
      <c r="C15" s="125">
        <v>137003</v>
      </c>
      <c r="D15" s="125">
        <v>133445</v>
      </c>
      <c r="E15" s="125">
        <v>120322</v>
      </c>
      <c r="F15" s="123">
        <f>E15/B15</f>
        <v>0.8782435421122166</v>
      </c>
      <c r="G15" s="187">
        <v>120322</v>
      </c>
      <c r="H15" s="188"/>
      <c r="I15" s="1"/>
      <c r="J15" s="1"/>
      <c r="K15" s="1"/>
      <c r="L15" s="1"/>
    </row>
    <row r="16" spans="1:12" ht="12.75">
      <c r="A16" s="79" t="s">
        <v>13</v>
      </c>
      <c r="B16" s="125">
        <v>137003</v>
      </c>
      <c r="C16" s="125">
        <v>137003</v>
      </c>
      <c r="D16" s="125">
        <v>133445</v>
      </c>
      <c r="E16" s="125">
        <v>120322</v>
      </c>
      <c r="F16" s="123">
        <f>E16/B16</f>
        <v>0.8782435421122166</v>
      </c>
      <c r="G16" s="187">
        <v>120322</v>
      </c>
      <c r="H16" s="188"/>
      <c r="I16" s="1"/>
      <c r="J16" s="1"/>
      <c r="K16" s="1"/>
      <c r="L16" s="1"/>
    </row>
    <row r="17" spans="1:12" ht="12.75">
      <c r="A17" s="81" t="s">
        <v>14</v>
      </c>
      <c r="B17" s="127">
        <v>137003</v>
      </c>
      <c r="C17" s="127">
        <v>137003</v>
      </c>
      <c r="D17" s="127">
        <v>133445</v>
      </c>
      <c r="E17" s="127">
        <v>120322</v>
      </c>
      <c r="F17" s="123">
        <f>E17/B17</f>
        <v>0.8782435421122166</v>
      </c>
      <c r="G17" s="187">
        <v>120322</v>
      </c>
      <c r="H17" s="188"/>
      <c r="I17" s="1"/>
      <c r="J17" s="1"/>
      <c r="K17" s="1"/>
      <c r="L17" s="1"/>
    </row>
    <row r="18" spans="1:12" ht="12.75">
      <c r="A18" s="83" t="s">
        <v>15</v>
      </c>
      <c r="B18" s="127"/>
      <c r="C18" s="127">
        <v>0</v>
      </c>
      <c r="D18" s="127">
        <v>0</v>
      </c>
      <c r="E18" s="127">
        <v>110322</v>
      </c>
      <c r="F18" s="123"/>
      <c r="G18" s="187">
        <v>110322</v>
      </c>
      <c r="H18" s="188"/>
      <c r="I18" s="1"/>
      <c r="J18" s="1"/>
      <c r="K18" s="1"/>
      <c r="L18" s="1"/>
    </row>
    <row r="19" spans="1:12" ht="12.75">
      <c r="A19" s="83" t="s">
        <v>16</v>
      </c>
      <c r="B19" s="127"/>
      <c r="C19" s="127">
        <v>0</v>
      </c>
      <c r="D19" s="127">
        <v>0</v>
      </c>
      <c r="E19" s="127">
        <v>10000</v>
      </c>
      <c r="F19" s="123"/>
      <c r="G19" s="187">
        <v>10000</v>
      </c>
      <c r="H19" s="188"/>
      <c r="I19" s="1"/>
      <c r="J19" s="1"/>
      <c r="K19" s="1"/>
      <c r="L19" s="1"/>
    </row>
    <row r="20" spans="1:12" ht="12.75">
      <c r="A20" s="81" t="s">
        <v>17</v>
      </c>
      <c r="B20" s="127"/>
      <c r="C20" s="127"/>
      <c r="D20" s="127"/>
      <c r="E20" s="127"/>
      <c r="F20" s="123"/>
      <c r="G20" s="187"/>
      <c r="H20" s="188"/>
      <c r="I20" s="1"/>
      <c r="J20" s="1"/>
      <c r="K20" s="1"/>
      <c r="L20" s="1"/>
    </row>
    <row r="21" spans="1:12" ht="12.75">
      <c r="A21" s="83" t="s">
        <v>18</v>
      </c>
      <c r="B21" s="127"/>
      <c r="C21" s="127"/>
      <c r="D21" s="127"/>
      <c r="E21" s="127"/>
      <c r="F21" s="123"/>
      <c r="G21" s="187"/>
      <c r="H21" s="188"/>
      <c r="I21" s="1"/>
      <c r="J21" s="1"/>
      <c r="K21" s="1"/>
      <c r="L21" s="1"/>
    </row>
    <row r="22" spans="1:12" ht="12.75">
      <c r="A22" s="83" t="s">
        <v>19</v>
      </c>
      <c r="B22" s="127"/>
      <c r="C22" s="127"/>
      <c r="D22" s="127"/>
      <c r="E22" s="127"/>
      <c r="F22" s="123"/>
      <c r="G22" s="187"/>
      <c r="H22" s="188"/>
      <c r="I22" s="1"/>
      <c r="J22" s="1"/>
      <c r="K22" s="1"/>
      <c r="L22" s="1"/>
    </row>
    <row r="23" spans="1:12" ht="12.75">
      <c r="A23" s="79" t="s">
        <v>20</v>
      </c>
      <c r="B23" s="125">
        <v>0</v>
      </c>
      <c r="C23" s="125">
        <v>0</v>
      </c>
      <c r="D23" s="125">
        <v>0</v>
      </c>
      <c r="E23" s="125">
        <v>0</v>
      </c>
      <c r="F23" s="123"/>
      <c r="G23" s="187"/>
      <c r="H23" s="188"/>
      <c r="I23" s="1"/>
      <c r="J23" s="1"/>
      <c r="K23" s="1"/>
      <c r="L23" s="1"/>
    </row>
    <row r="24" spans="1:12" ht="12.75">
      <c r="A24" s="84" t="s">
        <v>21</v>
      </c>
      <c r="B24" s="125">
        <f>SUM(B6+B11+B15)</f>
        <v>545242</v>
      </c>
      <c r="C24" s="125">
        <f>SUM(C6+C11+C15)</f>
        <v>548433</v>
      </c>
      <c r="D24" s="125">
        <f>SUM(D6+D11+D15)</f>
        <v>592149</v>
      </c>
      <c r="E24" s="125">
        <f>SUM(E6+E11+E15)</f>
        <v>1251497</v>
      </c>
      <c r="F24" s="123">
        <f>E24/B24</f>
        <v>2.2953055707373973</v>
      </c>
      <c r="G24" s="80">
        <v>1153833</v>
      </c>
      <c r="H24" s="101">
        <f>H6+I11+H15</f>
        <v>87664</v>
      </c>
      <c r="I24" s="1"/>
      <c r="J24" s="1"/>
      <c r="K24" s="1"/>
      <c r="L24" s="1"/>
    </row>
    <row r="25" spans="1:12" ht="12.75">
      <c r="A25" s="78" t="s">
        <v>22</v>
      </c>
      <c r="B25" s="125"/>
      <c r="C25" s="125"/>
      <c r="D25" s="125"/>
      <c r="E25" s="125"/>
      <c r="F25" s="123"/>
      <c r="G25" s="187"/>
      <c r="H25" s="188"/>
      <c r="I25" s="1"/>
      <c r="J25" s="1"/>
      <c r="K25" s="1"/>
      <c r="L25" s="1"/>
    </row>
    <row r="26" spans="1:12" ht="12.75">
      <c r="A26" s="79" t="s">
        <v>23</v>
      </c>
      <c r="B26" s="125">
        <f>SUM(B27+B28+B29+B30+B31)</f>
        <v>533823</v>
      </c>
      <c r="C26" s="125">
        <f>SUM(C27+C28+C29+C30+C31)</f>
        <v>519954</v>
      </c>
      <c r="D26" s="125">
        <f>SUM(D27+D28+D29+D30+D31)</f>
        <v>599063</v>
      </c>
      <c r="E26" s="125">
        <f>SUM(E27+E28+E29+E30+E31)</f>
        <v>503776</v>
      </c>
      <c r="F26" s="123">
        <f aca="true" t="shared" si="1" ref="F26:F32">E26/B26</f>
        <v>0.9437135529941573</v>
      </c>
      <c r="G26" s="80">
        <f>SUM(G27:G31)</f>
        <v>503776</v>
      </c>
      <c r="H26" s="101">
        <f>SUM(H27:H31)</f>
        <v>0</v>
      </c>
      <c r="I26" s="1"/>
      <c r="J26" s="1"/>
      <c r="K26" s="1"/>
      <c r="L26" s="1"/>
    </row>
    <row r="27" spans="1:12" ht="12.75">
      <c r="A27" s="85" t="s">
        <v>24</v>
      </c>
      <c r="B27" s="125">
        <v>107607</v>
      </c>
      <c r="C27" s="125">
        <v>107607</v>
      </c>
      <c r="D27" s="125">
        <v>143521</v>
      </c>
      <c r="E27" s="125">
        <v>119513</v>
      </c>
      <c r="F27" s="123">
        <f t="shared" si="1"/>
        <v>1.1106433596327376</v>
      </c>
      <c r="G27" s="125">
        <v>119513</v>
      </c>
      <c r="H27" s="188"/>
      <c r="I27" s="1"/>
      <c r="J27" s="1"/>
      <c r="K27" s="1"/>
      <c r="L27" s="1"/>
    </row>
    <row r="28" spans="1:12" ht="16.5" customHeight="1">
      <c r="A28" s="86" t="s">
        <v>172</v>
      </c>
      <c r="B28" s="125">
        <v>20005</v>
      </c>
      <c r="C28" s="125">
        <v>20005</v>
      </c>
      <c r="D28" s="125">
        <v>27239</v>
      </c>
      <c r="E28" s="125">
        <v>18439</v>
      </c>
      <c r="F28" s="123">
        <f t="shared" si="1"/>
        <v>0.9217195701074732</v>
      </c>
      <c r="G28" s="125">
        <v>18439</v>
      </c>
      <c r="H28" s="188"/>
      <c r="I28" s="1"/>
      <c r="J28" s="1"/>
      <c r="K28" s="1"/>
      <c r="L28" s="1"/>
    </row>
    <row r="29" spans="1:12" ht="18" customHeight="1">
      <c r="A29" s="86" t="s">
        <v>25</v>
      </c>
      <c r="B29" s="125">
        <v>63733</v>
      </c>
      <c r="C29" s="125">
        <v>65114</v>
      </c>
      <c r="D29" s="125">
        <v>62098</v>
      </c>
      <c r="E29" s="125">
        <v>63894</v>
      </c>
      <c r="F29" s="123">
        <f t="shared" si="1"/>
        <v>1.0025261638397691</v>
      </c>
      <c r="G29" s="125">
        <v>63894</v>
      </c>
      <c r="H29" s="188"/>
      <c r="I29" s="1"/>
      <c r="J29" s="1"/>
      <c r="K29" s="1"/>
      <c r="L29" s="1"/>
    </row>
    <row r="30" spans="1:12" ht="14.25" customHeight="1">
      <c r="A30" s="86" t="s">
        <v>26</v>
      </c>
      <c r="B30" s="125">
        <v>24514</v>
      </c>
      <c r="C30" s="125">
        <v>24514</v>
      </c>
      <c r="D30" s="125">
        <v>24508</v>
      </c>
      <c r="E30" s="125">
        <v>22822</v>
      </c>
      <c r="F30" s="123">
        <f t="shared" si="1"/>
        <v>0.9309782165293302</v>
      </c>
      <c r="G30" s="125">
        <v>22822</v>
      </c>
      <c r="H30" s="188"/>
      <c r="I30" s="1"/>
      <c r="J30" s="1"/>
      <c r="K30" s="1"/>
      <c r="L30" s="1"/>
    </row>
    <row r="31" spans="1:12" ht="19.5" customHeight="1">
      <c r="A31" s="86" t="s">
        <v>27</v>
      </c>
      <c r="B31" s="125">
        <v>317964</v>
      </c>
      <c r="C31" s="125">
        <v>302714</v>
      </c>
      <c r="D31" s="125">
        <v>341697</v>
      </c>
      <c r="E31" s="125">
        <f>SUM(E32:E37)</f>
        <v>279108</v>
      </c>
      <c r="F31" s="123">
        <f t="shared" si="1"/>
        <v>0.8777974865079066</v>
      </c>
      <c r="G31" s="125">
        <f>SUM(G32:G37)</f>
        <v>279108</v>
      </c>
      <c r="H31" s="188"/>
      <c r="I31" s="1"/>
      <c r="J31" s="1"/>
      <c r="K31" s="1"/>
      <c r="L31" s="1"/>
    </row>
    <row r="32" spans="1:12" ht="19.5" customHeight="1">
      <c r="A32" s="87" t="s">
        <v>174</v>
      </c>
      <c r="B32" s="127">
        <v>171224</v>
      </c>
      <c r="C32" s="127">
        <v>171324</v>
      </c>
      <c r="D32" s="127">
        <v>189381</v>
      </c>
      <c r="E32" s="127">
        <v>179307</v>
      </c>
      <c r="F32" s="123">
        <f t="shared" si="1"/>
        <v>1.0472071672195487</v>
      </c>
      <c r="G32" s="127">
        <v>179307</v>
      </c>
      <c r="H32" s="188"/>
      <c r="I32" s="1"/>
      <c r="J32" s="1"/>
      <c r="K32" s="1"/>
      <c r="L32" s="1"/>
    </row>
    <row r="33" spans="1:12" ht="18" customHeight="1">
      <c r="A33" s="87" t="s">
        <v>28</v>
      </c>
      <c r="B33" s="127">
        <v>0</v>
      </c>
      <c r="C33" s="127">
        <v>0</v>
      </c>
      <c r="D33" s="127">
        <v>5526</v>
      </c>
      <c r="E33" s="127">
        <v>0</v>
      </c>
      <c r="F33" s="123"/>
      <c r="G33" s="127">
        <v>0</v>
      </c>
      <c r="H33" s="188"/>
      <c r="I33" s="1"/>
      <c r="J33" s="1"/>
      <c r="K33" s="1"/>
      <c r="L33" s="1"/>
    </row>
    <row r="34" spans="1:12" ht="15.75" customHeight="1">
      <c r="A34" s="87" t="s">
        <v>29</v>
      </c>
      <c r="B34" s="127">
        <v>0</v>
      </c>
      <c r="C34" s="127">
        <v>0</v>
      </c>
      <c r="D34" s="127">
        <v>0</v>
      </c>
      <c r="E34" s="127">
        <v>0</v>
      </c>
      <c r="F34" s="123"/>
      <c r="G34" s="127">
        <v>0</v>
      </c>
      <c r="H34" s="188"/>
      <c r="I34" s="1"/>
      <c r="J34" s="1"/>
      <c r="K34" s="1"/>
      <c r="L34" s="1"/>
    </row>
    <row r="35" spans="1:12" ht="15" customHeight="1">
      <c r="A35" s="87" t="s">
        <v>30</v>
      </c>
      <c r="B35" s="127">
        <v>10000</v>
      </c>
      <c r="C35" s="127">
        <v>8750</v>
      </c>
      <c r="D35" s="127">
        <v>0</v>
      </c>
      <c r="E35" s="127">
        <v>0</v>
      </c>
      <c r="F35" s="123">
        <f aca="true" t="shared" si="2" ref="F35:F40">E35/B35</f>
        <v>0</v>
      </c>
      <c r="G35" s="127">
        <v>0</v>
      </c>
      <c r="H35" s="188"/>
      <c r="I35" s="1"/>
      <c r="J35" s="1"/>
      <c r="K35" s="1"/>
      <c r="L35" s="1"/>
    </row>
    <row r="36" spans="1:12" ht="14.25" customHeight="1">
      <c r="A36" s="87" t="s">
        <v>184</v>
      </c>
      <c r="B36" s="127">
        <v>66027</v>
      </c>
      <c r="C36" s="127">
        <v>51927</v>
      </c>
      <c r="D36" s="127">
        <v>0</v>
      </c>
      <c r="E36" s="127">
        <v>20580</v>
      </c>
      <c r="F36" s="123">
        <f t="shared" si="2"/>
        <v>0.3116906719978191</v>
      </c>
      <c r="G36" s="127">
        <v>20580</v>
      </c>
      <c r="H36" s="188"/>
      <c r="I36" s="1"/>
      <c r="J36" s="1"/>
      <c r="K36" s="1"/>
      <c r="L36" s="1"/>
    </row>
    <row r="37" spans="1:12" ht="12.75" customHeight="1">
      <c r="A37" s="87" t="s">
        <v>302</v>
      </c>
      <c r="B37" s="127">
        <v>70713</v>
      </c>
      <c r="C37" s="127">
        <v>70713</v>
      </c>
      <c r="D37" s="127">
        <v>0</v>
      </c>
      <c r="E37" s="127">
        <v>79221</v>
      </c>
      <c r="F37" s="123">
        <f t="shared" si="2"/>
        <v>1.1203173391031351</v>
      </c>
      <c r="G37" s="127">
        <v>79221</v>
      </c>
      <c r="H37" s="188"/>
      <c r="I37" s="1"/>
      <c r="J37" s="1"/>
      <c r="K37" s="1"/>
      <c r="L37" s="1"/>
    </row>
    <row r="38" spans="1:12" ht="12.75">
      <c r="A38" s="79" t="s">
        <v>31</v>
      </c>
      <c r="B38" s="125">
        <f>SUM(B39:B40)</f>
        <v>11419</v>
      </c>
      <c r="C38" s="125">
        <f>SUM(C39:C40)</f>
        <v>28479</v>
      </c>
      <c r="D38" s="125">
        <f>SUM(D39:D40)</f>
        <v>35099</v>
      </c>
      <c r="E38" s="125">
        <f>SUM(E39:E40)</f>
        <v>747721</v>
      </c>
      <c r="F38" s="123">
        <f t="shared" si="2"/>
        <v>65.48042735791225</v>
      </c>
      <c r="G38" s="125">
        <f>SUM(G39:G40)</f>
        <v>747721</v>
      </c>
      <c r="H38" s="101"/>
      <c r="I38" s="1"/>
      <c r="J38" s="1"/>
      <c r="K38" s="1"/>
      <c r="L38" s="1"/>
    </row>
    <row r="39" spans="1:12" ht="12.75">
      <c r="A39" s="81" t="s">
        <v>32</v>
      </c>
      <c r="B39" s="127">
        <v>10419</v>
      </c>
      <c r="C39" s="127">
        <v>24679</v>
      </c>
      <c r="D39" s="127">
        <v>18950</v>
      </c>
      <c r="E39" s="127">
        <v>52900</v>
      </c>
      <c r="F39" s="123">
        <f t="shared" si="2"/>
        <v>5.077262693156733</v>
      </c>
      <c r="G39" s="127">
        <v>737199</v>
      </c>
      <c r="H39" s="103"/>
      <c r="I39" s="1"/>
      <c r="J39" s="1"/>
      <c r="K39" s="1"/>
      <c r="L39" s="1"/>
    </row>
    <row r="40" spans="1:12" ht="12.75">
      <c r="A40" s="81" t="s">
        <v>33</v>
      </c>
      <c r="B40" s="127">
        <v>1000</v>
      </c>
      <c r="C40" s="127">
        <v>3800</v>
      </c>
      <c r="D40" s="127">
        <v>16149</v>
      </c>
      <c r="E40" s="127">
        <v>694821</v>
      </c>
      <c r="F40" s="123">
        <f t="shared" si="2"/>
        <v>694.821</v>
      </c>
      <c r="G40" s="127">
        <v>10522</v>
      </c>
      <c r="H40" s="103"/>
      <c r="I40" s="1"/>
      <c r="J40" s="1"/>
      <c r="K40" s="1"/>
      <c r="L40" s="1"/>
    </row>
    <row r="41" spans="1:12" ht="12.75">
      <c r="A41" s="81" t="s">
        <v>34</v>
      </c>
      <c r="G41" s="187"/>
      <c r="H41" s="188"/>
      <c r="I41" s="1"/>
      <c r="J41" s="1"/>
      <c r="K41" s="1"/>
      <c r="L41" s="1"/>
    </row>
    <row r="42" spans="1:12" ht="19.5" customHeight="1">
      <c r="A42" s="87" t="s">
        <v>35</v>
      </c>
      <c r="B42" s="127">
        <v>0</v>
      </c>
      <c r="C42" s="127">
        <v>0</v>
      </c>
      <c r="D42" s="127">
        <v>0</v>
      </c>
      <c r="E42" s="127">
        <v>0</v>
      </c>
      <c r="F42" s="123"/>
      <c r="G42" s="7"/>
      <c r="H42" s="92"/>
      <c r="I42" s="3"/>
      <c r="J42" s="3"/>
      <c r="K42" s="3"/>
      <c r="L42" s="3"/>
    </row>
    <row r="43" spans="1:12" ht="26.25" customHeight="1">
      <c r="A43" s="88" t="s">
        <v>36</v>
      </c>
      <c r="B43" s="127"/>
      <c r="C43" s="127"/>
      <c r="D43" s="127"/>
      <c r="E43" s="127"/>
      <c r="F43" s="123"/>
      <c r="G43" s="7"/>
      <c r="H43" s="91"/>
      <c r="I43" s="1"/>
      <c r="J43" s="1"/>
      <c r="K43" s="1"/>
      <c r="L43" s="1"/>
    </row>
    <row r="44" spans="1:12" ht="15.75" customHeight="1">
      <c r="A44" s="87" t="s">
        <v>37</v>
      </c>
      <c r="B44" s="127">
        <v>0</v>
      </c>
      <c r="C44" s="127">
        <v>0</v>
      </c>
      <c r="D44" s="127">
        <v>0</v>
      </c>
      <c r="E44" s="127">
        <v>0</v>
      </c>
      <c r="F44" s="123"/>
      <c r="G44" s="7"/>
      <c r="H44" s="91"/>
      <c r="I44" s="1"/>
      <c r="J44" s="1"/>
      <c r="K44" s="1"/>
      <c r="L44" s="1"/>
    </row>
    <row r="45" spans="1:12" ht="12.75">
      <c r="A45" s="82" t="s">
        <v>38</v>
      </c>
      <c r="B45" s="127">
        <v>0</v>
      </c>
      <c r="C45" s="127">
        <v>0</v>
      </c>
      <c r="D45" s="127">
        <v>0</v>
      </c>
      <c r="E45" s="127">
        <v>0</v>
      </c>
      <c r="F45" s="123"/>
      <c r="G45" s="7"/>
      <c r="H45" s="91"/>
      <c r="I45" s="1"/>
      <c r="J45" s="1"/>
      <c r="K45" s="1"/>
      <c r="L45" s="1"/>
    </row>
    <row r="46" spans="1:12" ht="12.75">
      <c r="A46" s="79" t="s">
        <v>39</v>
      </c>
      <c r="B46" s="125">
        <v>0</v>
      </c>
      <c r="C46" s="125">
        <v>0</v>
      </c>
      <c r="D46" s="125">
        <v>0</v>
      </c>
      <c r="E46" s="125">
        <v>0</v>
      </c>
      <c r="F46" s="123"/>
      <c r="G46" s="7"/>
      <c r="H46" s="91"/>
      <c r="I46" s="1"/>
      <c r="J46" s="1"/>
      <c r="K46" s="1"/>
      <c r="L46" s="1"/>
    </row>
    <row r="47" spans="1:12" ht="12.75">
      <c r="A47" s="89" t="s">
        <v>40</v>
      </c>
      <c r="B47" s="125">
        <v>0</v>
      </c>
      <c r="C47" s="125">
        <v>0</v>
      </c>
      <c r="D47" s="125">
        <v>0</v>
      </c>
      <c r="E47" s="125">
        <v>0</v>
      </c>
      <c r="F47" s="123"/>
      <c r="G47" s="7"/>
      <c r="H47" s="91"/>
      <c r="I47" s="1"/>
      <c r="J47" s="1"/>
      <c r="K47" s="1"/>
      <c r="L47" s="1"/>
    </row>
    <row r="48" spans="1:12" ht="12.75">
      <c r="A48" s="83" t="s">
        <v>15</v>
      </c>
      <c r="B48" s="125"/>
      <c r="C48" s="125"/>
      <c r="D48" s="125"/>
      <c r="E48" s="125"/>
      <c r="F48" s="123"/>
      <c r="G48" s="7"/>
      <c r="H48" s="91"/>
      <c r="I48" s="1"/>
      <c r="J48" s="1"/>
      <c r="K48" s="1"/>
      <c r="L48" s="1"/>
    </row>
    <row r="49" spans="1:12" ht="12.75">
      <c r="A49" s="83" t="s">
        <v>16</v>
      </c>
      <c r="B49" s="176"/>
      <c r="C49" s="176"/>
      <c r="D49" s="176"/>
      <c r="E49" s="176"/>
      <c r="F49" s="123"/>
      <c r="G49" s="7"/>
      <c r="H49" s="91"/>
      <c r="I49" s="1"/>
      <c r="J49" s="1"/>
      <c r="K49" s="1"/>
      <c r="L49" s="1"/>
    </row>
    <row r="50" spans="1:12" ht="12.75">
      <c r="A50" s="79" t="s">
        <v>41</v>
      </c>
      <c r="B50" s="159"/>
      <c r="C50" s="159"/>
      <c r="D50" s="159"/>
      <c r="E50" s="159"/>
      <c r="F50" s="123"/>
      <c r="G50" s="7"/>
      <c r="H50" s="91"/>
      <c r="I50" s="1"/>
      <c r="J50" s="1"/>
      <c r="K50" s="1"/>
      <c r="L50" s="1"/>
    </row>
    <row r="51" spans="1:12" ht="13.5" thickBot="1">
      <c r="A51" s="90" t="s">
        <v>42</v>
      </c>
      <c r="B51" s="125">
        <f>SUM(B26+B38)</f>
        <v>545242</v>
      </c>
      <c r="C51" s="125">
        <f>SUM(C26+C38)</f>
        <v>548433</v>
      </c>
      <c r="D51" s="125">
        <f>SUM(D26+D38)</f>
        <v>634162</v>
      </c>
      <c r="E51" s="125">
        <f>SUM(E26+E38)</f>
        <v>1251497</v>
      </c>
      <c r="F51" s="179">
        <f>E51/B51</f>
        <v>2.2953055707373973</v>
      </c>
      <c r="G51" s="195">
        <v>1251497</v>
      </c>
      <c r="H51" s="102">
        <v>0</v>
      </c>
      <c r="I51" s="1"/>
      <c r="J51" s="1"/>
      <c r="K51" s="1"/>
      <c r="L51" s="1"/>
    </row>
    <row r="52" ht="13.5" thickTop="1"/>
  </sheetData>
  <sheetProtection/>
  <mergeCells count="2">
    <mergeCell ref="A2:L2"/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0" max="10" width="5.00390625" style="0" customWidth="1"/>
    <col min="11" max="13" width="9.125" style="0" hidden="1" customWidth="1"/>
    <col min="15" max="15" width="6.25390625" style="0" customWidth="1"/>
    <col min="16" max="17" width="9.125" style="0" hidden="1" customWidth="1"/>
  </cols>
  <sheetData>
    <row r="1" spans="1:17" ht="12.75">
      <c r="A1" s="197" t="s">
        <v>492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3" ht="12.75">
      <c r="A2" s="198" t="s">
        <v>471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3.5" thickBot="1">
      <c r="A3" s="69"/>
      <c r="B3" s="69"/>
      <c r="C3" s="69"/>
      <c r="D3" s="69"/>
      <c r="E3" s="69"/>
      <c r="F3" s="70" t="s">
        <v>0</v>
      </c>
      <c r="G3" s="1"/>
      <c r="H3" s="1"/>
      <c r="I3" s="1"/>
      <c r="J3" s="1"/>
      <c r="K3" s="1"/>
      <c r="L3" s="1"/>
      <c r="M3" s="1"/>
    </row>
    <row r="4" spans="1:13" ht="57.75" thickBot="1" thickTop="1">
      <c r="A4" s="98" t="s">
        <v>340</v>
      </c>
      <c r="B4" s="99" t="s">
        <v>399</v>
      </c>
      <c r="C4" s="99" t="s">
        <v>409</v>
      </c>
      <c r="D4" s="99" t="s">
        <v>412</v>
      </c>
      <c r="E4" s="99" t="s">
        <v>490</v>
      </c>
      <c r="F4" s="99" t="s">
        <v>468</v>
      </c>
      <c r="G4" s="100" t="s">
        <v>342</v>
      </c>
      <c r="H4" s="100" t="s">
        <v>472</v>
      </c>
      <c r="I4" s="100" t="s">
        <v>473</v>
      </c>
      <c r="J4" s="1"/>
      <c r="K4" s="1"/>
      <c r="L4" s="1"/>
      <c r="M4" s="1"/>
    </row>
    <row r="5" spans="1:13" ht="13.5" thickTop="1">
      <c r="A5" s="93" t="s">
        <v>2</v>
      </c>
      <c r="B5" s="94"/>
      <c r="C5" s="94"/>
      <c r="D5" s="94"/>
      <c r="E5" s="94"/>
      <c r="F5" s="95"/>
      <c r="G5" s="96"/>
      <c r="H5" s="104"/>
      <c r="I5" s="97"/>
      <c r="J5" s="1"/>
      <c r="K5" s="1"/>
      <c r="L5" s="1"/>
      <c r="M5" s="1"/>
    </row>
    <row r="6" spans="1:13" ht="12.75">
      <c r="A6" s="79" t="s">
        <v>3</v>
      </c>
      <c r="B6" s="125">
        <f>SUM(B7:B10)</f>
        <v>387222</v>
      </c>
      <c r="C6" s="125">
        <f>SUM(C7:C10)</f>
        <v>390413</v>
      </c>
      <c r="D6" s="125">
        <f>SUM(D7:D10)</f>
        <v>422627</v>
      </c>
      <c r="E6" s="125">
        <f>SUM(E7:E10)</f>
        <v>394076</v>
      </c>
      <c r="F6" s="123">
        <f>E6/B6</f>
        <v>1.017700440574141</v>
      </c>
      <c r="G6" s="107">
        <f>SUM(B6*1.03)</f>
        <v>398838.66000000003</v>
      </c>
      <c r="H6" s="108">
        <f>SUM(G6*1.025)</f>
        <v>408809.6265</v>
      </c>
      <c r="I6" s="109">
        <f>SUM(H6*1.015)</f>
        <v>414941.7708975</v>
      </c>
      <c r="J6" s="1"/>
      <c r="K6" s="1"/>
      <c r="L6" s="1"/>
      <c r="M6" s="1"/>
    </row>
    <row r="7" spans="1:13" ht="12.75">
      <c r="A7" s="81" t="s">
        <v>4</v>
      </c>
      <c r="B7" s="127">
        <v>292503</v>
      </c>
      <c r="C7" s="127">
        <v>295694</v>
      </c>
      <c r="D7" s="127">
        <v>341282</v>
      </c>
      <c r="E7" s="185">
        <v>306412</v>
      </c>
      <c r="F7" s="123">
        <f aca="true" t="shared" si="0" ref="F7:F17">E7/B7</f>
        <v>1.0475516490429158</v>
      </c>
      <c r="G7" s="107">
        <f aca="true" t="shared" si="1" ref="G7:G51">SUM(B7*1.03)</f>
        <v>301278.09</v>
      </c>
      <c r="H7" s="105">
        <f>SUM(G7*1.025)</f>
        <v>308810.04225</v>
      </c>
      <c r="I7" s="106">
        <f>SUM(H7*1.015)</f>
        <v>313442.19288374996</v>
      </c>
      <c r="J7" s="1"/>
      <c r="K7" s="1"/>
      <c r="L7" s="1"/>
      <c r="M7" s="1"/>
    </row>
    <row r="8" spans="1:13" ht="12.75">
      <c r="A8" s="81" t="s">
        <v>5</v>
      </c>
      <c r="B8" s="127">
        <v>64040</v>
      </c>
      <c r="C8" s="127">
        <v>64040</v>
      </c>
      <c r="D8" s="127">
        <v>57363</v>
      </c>
      <c r="E8" s="127">
        <v>64480</v>
      </c>
      <c r="F8" s="123">
        <f t="shared" si="0"/>
        <v>1.0068707058088695</v>
      </c>
      <c r="G8" s="107">
        <f t="shared" si="1"/>
        <v>65961.2</v>
      </c>
      <c r="H8" s="105">
        <f aca="true" t="shared" si="2" ref="H8:H50">SUM(G8*1.025)</f>
        <v>67610.23</v>
      </c>
      <c r="I8" s="106">
        <f aca="true" t="shared" si="3" ref="I8:I51">SUM(H8*1.015)</f>
        <v>68624.38345</v>
      </c>
      <c r="J8" s="1"/>
      <c r="K8" s="1"/>
      <c r="L8" s="1"/>
      <c r="M8" s="1"/>
    </row>
    <row r="9" spans="1:13" ht="12.75">
      <c r="A9" s="81" t="s">
        <v>6</v>
      </c>
      <c r="B9" s="127">
        <v>30299</v>
      </c>
      <c r="C9" s="127">
        <v>30299</v>
      </c>
      <c r="D9" s="127">
        <v>19622</v>
      </c>
      <c r="E9" s="127">
        <v>22784</v>
      </c>
      <c r="F9" s="123">
        <f t="shared" si="0"/>
        <v>0.7519720122776329</v>
      </c>
      <c r="G9" s="107">
        <f t="shared" si="1"/>
        <v>31207.97</v>
      </c>
      <c r="H9" s="105">
        <f t="shared" si="2"/>
        <v>31988.16925</v>
      </c>
      <c r="I9" s="106">
        <f t="shared" si="3"/>
        <v>32467.991788749994</v>
      </c>
      <c r="J9" s="1"/>
      <c r="K9" s="1"/>
      <c r="L9" s="1"/>
      <c r="M9" s="1"/>
    </row>
    <row r="10" spans="1:13" ht="12.75">
      <c r="A10" s="81" t="s">
        <v>7</v>
      </c>
      <c r="B10" s="127">
        <v>380</v>
      </c>
      <c r="C10" s="127">
        <v>380</v>
      </c>
      <c r="D10" s="127">
        <v>4360</v>
      </c>
      <c r="E10" s="127">
        <v>400</v>
      </c>
      <c r="F10" s="123">
        <f t="shared" si="0"/>
        <v>1.0526315789473684</v>
      </c>
      <c r="G10" s="107">
        <f t="shared" si="1"/>
        <v>391.40000000000003</v>
      </c>
      <c r="H10" s="105">
        <f t="shared" si="2"/>
        <v>401.185</v>
      </c>
      <c r="I10" s="106">
        <f t="shared" si="3"/>
        <v>407.202775</v>
      </c>
      <c r="J10" s="1"/>
      <c r="K10" s="1"/>
      <c r="L10" s="1"/>
      <c r="M10" s="1"/>
    </row>
    <row r="11" spans="1:13" ht="12.75">
      <c r="A11" s="79" t="s">
        <v>8</v>
      </c>
      <c r="B11" s="125">
        <f>SUM(B12:B14)</f>
        <v>21017</v>
      </c>
      <c r="C11" s="125">
        <f>SUM(C12:C14)</f>
        <v>21017</v>
      </c>
      <c r="D11" s="125">
        <f>SUM(D12:D14)</f>
        <v>36077</v>
      </c>
      <c r="E11" s="125">
        <v>737099</v>
      </c>
      <c r="F11" s="189">
        <f t="shared" si="0"/>
        <v>35.071561117190846</v>
      </c>
      <c r="G11" s="107">
        <f t="shared" si="1"/>
        <v>21647.510000000002</v>
      </c>
      <c r="H11" s="108">
        <f t="shared" si="2"/>
        <v>22188.69775</v>
      </c>
      <c r="I11" s="109">
        <f t="shared" si="3"/>
        <v>22521.528216249997</v>
      </c>
      <c r="J11" s="1"/>
      <c r="K11" s="1"/>
      <c r="L11" s="1"/>
      <c r="M11" s="1"/>
    </row>
    <row r="12" spans="1:13" ht="12.75">
      <c r="A12" s="81" t="s">
        <v>9</v>
      </c>
      <c r="B12" s="127">
        <v>3168</v>
      </c>
      <c r="C12" s="127">
        <v>3168</v>
      </c>
      <c r="D12" s="127">
        <v>9711</v>
      </c>
      <c r="E12" s="127">
        <v>725594</v>
      </c>
      <c r="F12" s="123">
        <f t="shared" si="0"/>
        <v>229.0385101010101</v>
      </c>
      <c r="G12" s="107">
        <f t="shared" si="1"/>
        <v>3263.04</v>
      </c>
      <c r="H12" s="105">
        <f t="shared" si="2"/>
        <v>3344.6159999999995</v>
      </c>
      <c r="I12" s="106">
        <f t="shared" si="3"/>
        <v>3394.7852399999992</v>
      </c>
      <c r="J12" s="1"/>
      <c r="K12" s="1"/>
      <c r="L12" s="1"/>
      <c r="M12" s="1"/>
    </row>
    <row r="13" spans="1:13" ht="12.75">
      <c r="A13" s="81" t="s">
        <v>10</v>
      </c>
      <c r="B13" s="127">
        <v>0</v>
      </c>
      <c r="C13" s="127">
        <v>0</v>
      </c>
      <c r="D13" s="127"/>
      <c r="E13" s="127">
        <v>11505</v>
      </c>
      <c r="F13" s="123"/>
      <c r="G13" s="107">
        <f t="shared" si="1"/>
        <v>0</v>
      </c>
      <c r="H13" s="105">
        <f t="shared" si="2"/>
        <v>0</v>
      </c>
      <c r="I13" s="106">
        <f t="shared" si="3"/>
        <v>0</v>
      </c>
      <c r="J13" s="1"/>
      <c r="K13" s="1"/>
      <c r="L13" s="1"/>
      <c r="M13" s="1"/>
    </row>
    <row r="14" spans="1:13" ht="12.75">
      <c r="A14" s="81" t="s">
        <v>11</v>
      </c>
      <c r="B14" s="127">
        <v>17849</v>
      </c>
      <c r="C14" s="127">
        <v>17849</v>
      </c>
      <c r="D14" s="127">
        <v>26366</v>
      </c>
      <c r="E14" s="127">
        <v>0</v>
      </c>
      <c r="F14" s="123"/>
      <c r="G14" s="107">
        <f t="shared" si="1"/>
        <v>18384.47</v>
      </c>
      <c r="H14" s="105">
        <f t="shared" si="2"/>
        <v>18844.08175</v>
      </c>
      <c r="I14" s="106">
        <f t="shared" si="3"/>
        <v>19126.74297625</v>
      </c>
      <c r="J14" s="1"/>
      <c r="K14" s="1"/>
      <c r="L14" s="1"/>
      <c r="M14" s="1"/>
    </row>
    <row r="15" spans="1:13" ht="12.75">
      <c r="A15" s="82" t="s">
        <v>12</v>
      </c>
      <c r="B15" s="125">
        <v>137003</v>
      </c>
      <c r="C15" s="125">
        <v>137003</v>
      </c>
      <c r="D15" s="125">
        <v>133445</v>
      </c>
      <c r="E15" s="125">
        <v>120322</v>
      </c>
      <c r="F15" s="123">
        <f t="shared" si="0"/>
        <v>0.8782435421122166</v>
      </c>
      <c r="G15" s="107">
        <f t="shared" si="1"/>
        <v>141113.09</v>
      </c>
      <c r="H15" s="108">
        <f t="shared" si="2"/>
        <v>144640.91724999997</v>
      </c>
      <c r="I15" s="109">
        <f t="shared" si="3"/>
        <v>146810.53100874997</v>
      </c>
      <c r="J15" s="1"/>
      <c r="K15" s="1"/>
      <c r="L15" s="1"/>
      <c r="M15" s="1"/>
    </row>
    <row r="16" spans="1:13" ht="12.75">
      <c r="A16" s="79" t="s">
        <v>13</v>
      </c>
      <c r="B16" s="125">
        <v>137003</v>
      </c>
      <c r="C16" s="125">
        <v>137003</v>
      </c>
      <c r="D16" s="125">
        <v>133445</v>
      </c>
      <c r="E16" s="125">
        <v>120322</v>
      </c>
      <c r="F16" s="123">
        <f t="shared" si="0"/>
        <v>0.8782435421122166</v>
      </c>
      <c r="G16" s="107">
        <f t="shared" si="1"/>
        <v>141113.09</v>
      </c>
      <c r="H16" s="108">
        <f t="shared" si="2"/>
        <v>144640.91724999997</v>
      </c>
      <c r="I16" s="109">
        <f t="shared" si="3"/>
        <v>146810.53100874997</v>
      </c>
      <c r="J16" s="1"/>
      <c r="K16" s="1"/>
      <c r="L16" s="1"/>
      <c r="M16" s="1"/>
    </row>
    <row r="17" spans="1:13" ht="12.75">
      <c r="A17" s="81" t="s">
        <v>14</v>
      </c>
      <c r="B17" s="127">
        <v>137003</v>
      </c>
      <c r="C17" s="127">
        <v>137003</v>
      </c>
      <c r="D17" s="127">
        <v>133445</v>
      </c>
      <c r="E17" s="127">
        <v>110322</v>
      </c>
      <c r="F17" s="123">
        <f t="shared" si="0"/>
        <v>0.8052524397275972</v>
      </c>
      <c r="G17" s="107">
        <f t="shared" si="1"/>
        <v>141113.09</v>
      </c>
      <c r="H17" s="105">
        <f t="shared" si="2"/>
        <v>144640.91724999997</v>
      </c>
      <c r="I17" s="106">
        <f t="shared" si="3"/>
        <v>146810.53100874997</v>
      </c>
      <c r="J17" s="1"/>
      <c r="K17" s="1"/>
      <c r="L17" s="1"/>
      <c r="M17" s="1"/>
    </row>
    <row r="18" spans="1:13" ht="12.75">
      <c r="A18" s="83" t="s">
        <v>15</v>
      </c>
      <c r="B18" s="127"/>
      <c r="C18" s="127">
        <v>0</v>
      </c>
      <c r="D18" s="127">
        <v>0</v>
      </c>
      <c r="E18" s="127">
        <v>10000</v>
      </c>
      <c r="F18" s="123"/>
      <c r="G18" s="107">
        <f t="shared" si="1"/>
        <v>0</v>
      </c>
      <c r="H18" s="105">
        <f t="shared" si="2"/>
        <v>0</v>
      </c>
      <c r="I18" s="106">
        <f t="shared" si="3"/>
        <v>0</v>
      </c>
      <c r="J18" s="1"/>
      <c r="K18" s="1"/>
      <c r="L18" s="1"/>
      <c r="M18" s="1"/>
    </row>
    <row r="19" spans="1:13" ht="12.75">
      <c r="A19" s="83" t="s">
        <v>16</v>
      </c>
      <c r="B19" s="127"/>
      <c r="C19" s="127">
        <v>0</v>
      </c>
      <c r="D19" s="127">
        <v>0</v>
      </c>
      <c r="E19" s="127">
        <v>0</v>
      </c>
      <c r="F19" s="123"/>
      <c r="G19" s="107">
        <f t="shared" si="1"/>
        <v>0</v>
      </c>
      <c r="H19" s="105">
        <f t="shared" si="2"/>
        <v>0</v>
      </c>
      <c r="I19" s="106">
        <f t="shared" si="3"/>
        <v>0</v>
      </c>
      <c r="J19" s="1"/>
      <c r="K19" s="1"/>
      <c r="L19" s="1"/>
      <c r="M19" s="1"/>
    </row>
    <row r="20" spans="1:13" ht="12.75">
      <c r="A20" s="81" t="s">
        <v>17</v>
      </c>
      <c r="B20" s="127"/>
      <c r="C20" s="127"/>
      <c r="D20" s="127"/>
      <c r="E20" s="127"/>
      <c r="F20" s="123"/>
      <c r="G20" s="107">
        <f t="shared" si="1"/>
        <v>0</v>
      </c>
      <c r="H20" s="105">
        <f t="shared" si="2"/>
        <v>0</v>
      </c>
      <c r="I20" s="106">
        <f t="shared" si="3"/>
        <v>0</v>
      </c>
      <c r="J20" s="1"/>
      <c r="K20" s="1"/>
      <c r="L20" s="1"/>
      <c r="M20" s="1"/>
    </row>
    <row r="21" spans="1:13" ht="12.75">
      <c r="A21" s="83" t="s">
        <v>18</v>
      </c>
      <c r="B21" s="127"/>
      <c r="C21" s="127"/>
      <c r="D21" s="127"/>
      <c r="E21" s="127"/>
      <c r="F21" s="123"/>
      <c r="G21" s="107">
        <f t="shared" si="1"/>
        <v>0</v>
      </c>
      <c r="H21" s="105">
        <f t="shared" si="2"/>
        <v>0</v>
      </c>
      <c r="I21" s="106">
        <f t="shared" si="3"/>
        <v>0</v>
      </c>
      <c r="J21" s="1"/>
      <c r="K21" s="1"/>
      <c r="L21" s="1"/>
      <c r="M21" s="1"/>
    </row>
    <row r="22" spans="1:13" ht="12.75">
      <c r="A22" s="83" t="s">
        <v>19</v>
      </c>
      <c r="B22" s="127"/>
      <c r="C22" s="127"/>
      <c r="D22" s="127"/>
      <c r="E22" s="127"/>
      <c r="F22" s="123"/>
      <c r="G22" s="107">
        <f t="shared" si="1"/>
        <v>0</v>
      </c>
      <c r="H22" s="105">
        <f t="shared" si="2"/>
        <v>0</v>
      </c>
      <c r="I22" s="106">
        <f t="shared" si="3"/>
        <v>0</v>
      </c>
      <c r="J22" s="1"/>
      <c r="K22" s="1"/>
      <c r="L22" s="1"/>
      <c r="M22" s="1"/>
    </row>
    <row r="23" spans="1:13" ht="12.75">
      <c r="A23" s="79" t="s">
        <v>20</v>
      </c>
      <c r="B23" s="125">
        <v>0</v>
      </c>
      <c r="C23" s="125">
        <v>0</v>
      </c>
      <c r="D23" s="125">
        <v>0</v>
      </c>
      <c r="E23" s="125">
        <v>0</v>
      </c>
      <c r="F23" s="123"/>
      <c r="G23" s="107">
        <f t="shared" si="1"/>
        <v>0</v>
      </c>
      <c r="H23" s="105">
        <f t="shared" si="2"/>
        <v>0</v>
      </c>
      <c r="I23" s="106">
        <f t="shared" si="3"/>
        <v>0</v>
      </c>
      <c r="J23" s="1"/>
      <c r="K23" s="1"/>
      <c r="L23" s="1"/>
      <c r="M23" s="1"/>
    </row>
    <row r="24" spans="1:13" ht="12.75">
      <c r="A24" s="84" t="s">
        <v>21</v>
      </c>
      <c r="B24" s="125">
        <f>SUM(B6+B11+B15)</f>
        <v>545242</v>
      </c>
      <c r="C24" s="125">
        <f>SUM(C6+C11+C15)</f>
        <v>548433</v>
      </c>
      <c r="D24" s="125">
        <f>SUM(D6+D11+D15)</f>
        <v>592149</v>
      </c>
      <c r="E24" s="125">
        <f>SUM(E6+E11+E15)</f>
        <v>1251497</v>
      </c>
      <c r="F24" s="123">
        <f>E24/B24</f>
        <v>2.2953055707373973</v>
      </c>
      <c r="G24" s="107">
        <f t="shared" si="1"/>
        <v>561599.26</v>
      </c>
      <c r="H24" s="108">
        <f t="shared" si="2"/>
        <v>575639.2415</v>
      </c>
      <c r="I24" s="109">
        <f t="shared" si="3"/>
        <v>584273.8301225</v>
      </c>
      <c r="J24" s="1"/>
      <c r="K24" s="1"/>
      <c r="L24" s="1"/>
      <c r="M24" s="1"/>
    </row>
    <row r="25" spans="1:13" ht="12.75">
      <c r="A25" s="78" t="s">
        <v>22</v>
      </c>
      <c r="B25" s="125"/>
      <c r="C25" s="125"/>
      <c r="D25" s="125"/>
      <c r="E25" s="125"/>
      <c r="F25" s="123"/>
      <c r="G25" s="107">
        <f t="shared" si="1"/>
        <v>0</v>
      </c>
      <c r="H25" s="105">
        <f t="shared" si="2"/>
        <v>0</v>
      </c>
      <c r="I25" s="106">
        <f t="shared" si="3"/>
        <v>0</v>
      </c>
      <c r="J25" s="1"/>
      <c r="K25" s="1"/>
      <c r="L25" s="1"/>
      <c r="M25" s="1"/>
    </row>
    <row r="26" spans="1:13" ht="12.75">
      <c r="A26" s="79" t="s">
        <v>23</v>
      </c>
      <c r="B26" s="125">
        <f>SUM(B27+B28+B29+B30+B31)</f>
        <v>533823</v>
      </c>
      <c r="C26" s="125">
        <f>SUM(C27+C28+C29+C30+C31)</f>
        <v>519954</v>
      </c>
      <c r="D26" s="125">
        <f>SUM(D27+D28+D29+D30+D31)</f>
        <v>599063</v>
      </c>
      <c r="E26" s="125">
        <f>SUM(E27+E28+E29+E30+E31)</f>
        <v>503776</v>
      </c>
      <c r="F26" s="123">
        <f aca="true" t="shared" si="4" ref="F26:F32">E26/B26</f>
        <v>0.9437135529941573</v>
      </c>
      <c r="G26" s="107">
        <f t="shared" si="1"/>
        <v>549837.6900000001</v>
      </c>
      <c r="H26" s="108">
        <f t="shared" si="2"/>
        <v>563583.63225</v>
      </c>
      <c r="I26" s="109">
        <f t="shared" si="3"/>
        <v>572037.38673375</v>
      </c>
      <c r="J26" s="1"/>
      <c r="K26" s="1"/>
      <c r="L26" s="1"/>
      <c r="M26" s="1"/>
    </row>
    <row r="27" spans="1:13" ht="12.75">
      <c r="A27" s="85" t="s">
        <v>24</v>
      </c>
      <c r="B27" s="125">
        <v>107607</v>
      </c>
      <c r="C27" s="125">
        <v>107607</v>
      </c>
      <c r="D27" s="125">
        <v>143521</v>
      </c>
      <c r="E27" s="125">
        <v>119513</v>
      </c>
      <c r="F27" s="123">
        <f t="shared" si="4"/>
        <v>1.1106433596327376</v>
      </c>
      <c r="G27" s="107">
        <f t="shared" si="1"/>
        <v>110835.21</v>
      </c>
      <c r="H27" s="108">
        <f t="shared" si="2"/>
        <v>113606.09025</v>
      </c>
      <c r="I27" s="109">
        <f t="shared" si="3"/>
        <v>115310.18160374998</v>
      </c>
      <c r="J27" s="1"/>
      <c r="K27" s="1"/>
      <c r="L27" s="1"/>
      <c r="M27" s="1"/>
    </row>
    <row r="28" spans="1:13" ht="16.5" customHeight="1">
      <c r="A28" s="86" t="s">
        <v>172</v>
      </c>
      <c r="B28" s="125">
        <v>20005</v>
      </c>
      <c r="C28" s="125">
        <v>20005</v>
      </c>
      <c r="D28" s="125">
        <v>27239</v>
      </c>
      <c r="E28" s="125">
        <v>18439</v>
      </c>
      <c r="F28" s="123">
        <f t="shared" si="4"/>
        <v>0.9217195701074732</v>
      </c>
      <c r="G28" s="107">
        <f t="shared" si="1"/>
        <v>20605.15</v>
      </c>
      <c r="H28" s="108">
        <f t="shared" si="2"/>
        <v>21120.27875</v>
      </c>
      <c r="I28" s="109">
        <f t="shared" si="3"/>
        <v>21437.08293125</v>
      </c>
      <c r="J28" s="1"/>
      <c r="K28" s="1"/>
      <c r="L28" s="1"/>
      <c r="M28" s="1"/>
    </row>
    <row r="29" spans="1:13" ht="18" customHeight="1">
      <c r="A29" s="86" t="s">
        <v>25</v>
      </c>
      <c r="B29" s="125">
        <v>63733</v>
      </c>
      <c r="C29" s="125">
        <v>65114</v>
      </c>
      <c r="D29" s="125">
        <v>62098</v>
      </c>
      <c r="E29" s="125">
        <v>63894</v>
      </c>
      <c r="F29" s="123">
        <f t="shared" si="4"/>
        <v>1.0025261638397691</v>
      </c>
      <c r="G29" s="107">
        <f t="shared" si="1"/>
        <v>65644.99</v>
      </c>
      <c r="H29" s="108">
        <f t="shared" si="2"/>
        <v>67286.11475</v>
      </c>
      <c r="I29" s="109">
        <f t="shared" si="3"/>
        <v>68295.40647124998</v>
      </c>
      <c r="J29" s="1"/>
      <c r="K29" s="1"/>
      <c r="L29" s="1"/>
      <c r="M29" s="1"/>
    </row>
    <row r="30" spans="1:13" ht="14.25" customHeight="1">
      <c r="A30" s="86" t="s">
        <v>26</v>
      </c>
      <c r="B30" s="125">
        <v>24514</v>
      </c>
      <c r="C30" s="125">
        <v>24514</v>
      </c>
      <c r="D30" s="125">
        <v>24508</v>
      </c>
      <c r="E30" s="125">
        <v>22822</v>
      </c>
      <c r="F30" s="123">
        <f t="shared" si="4"/>
        <v>0.9309782165293302</v>
      </c>
      <c r="G30" s="107">
        <f t="shared" si="1"/>
        <v>25249.420000000002</v>
      </c>
      <c r="H30" s="108">
        <f t="shared" si="2"/>
        <v>25880.6555</v>
      </c>
      <c r="I30" s="109">
        <f t="shared" si="3"/>
        <v>26268.865332499998</v>
      </c>
      <c r="J30" s="1"/>
      <c r="K30" s="1"/>
      <c r="L30" s="1"/>
      <c r="M30" s="1"/>
    </row>
    <row r="31" spans="1:13" ht="19.5" customHeight="1">
      <c r="A31" s="86" t="s">
        <v>27</v>
      </c>
      <c r="B31" s="125">
        <v>317964</v>
      </c>
      <c r="C31" s="125">
        <v>302714</v>
      </c>
      <c r="D31" s="125">
        <v>341697</v>
      </c>
      <c r="E31" s="125">
        <f>SUM(E32:E37)</f>
        <v>279108</v>
      </c>
      <c r="F31" s="123">
        <f t="shared" si="4"/>
        <v>0.8777974865079066</v>
      </c>
      <c r="G31" s="107">
        <f t="shared" si="1"/>
        <v>327502.92</v>
      </c>
      <c r="H31" s="108">
        <f t="shared" si="2"/>
        <v>335690.49299999996</v>
      </c>
      <c r="I31" s="109">
        <f t="shared" si="3"/>
        <v>340725.8503949999</v>
      </c>
      <c r="J31" s="1"/>
      <c r="K31" s="1"/>
      <c r="L31" s="1"/>
      <c r="M31" s="1"/>
    </row>
    <row r="32" spans="1:13" ht="19.5" customHeight="1">
      <c r="A32" s="87" t="s">
        <v>174</v>
      </c>
      <c r="B32" s="127">
        <v>171224</v>
      </c>
      <c r="C32" s="127">
        <v>171324</v>
      </c>
      <c r="D32" s="127">
        <v>189381</v>
      </c>
      <c r="E32" s="127">
        <v>179307</v>
      </c>
      <c r="F32" s="123">
        <f t="shared" si="4"/>
        <v>1.0472071672195487</v>
      </c>
      <c r="G32" s="107">
        <f t="shared" si="1"/>
        <v>176360.72</v>
      </c>
      <c r="H32" s="105">
        <f t="shared" si="2"/>
        <v>180769.73799999998</v>
      </c>
      <c r="I32" s="106">
        <f t="shared" si="3"/>
        <v>183481.28406999997</v>
      </c>
      <c r="J32" s="1"/>
      <c r="K32" s="1"/>
      <c r="L32" s="1"/>
      <c r="M32" s="1"/>
    </row>
    <row r="33" spans="1:13" ht="18" customHeight="1">
      <c r="A33" s="87" t="s">
        <v>28</v>
      </c>
      <c r="B33" s="127">
        <v>0</v>
      </c>
      <c r="C33" s="127">
        <v>0</v>
      </c>
      <c r="D33" s="127">
        <v>5526</v>
      </c>
      <c r="E33" s="127">
        <v>0</v>
      </c>
      <c r="F33" s="123"/>
      <c r="G33" s="107">
        <f t="shared" si="1"/>
        <v>0</v>
      </c>
      <c r="H33" s="105">
        <f t="shared" si="2"/>
        <v>0</v>
      </c>
      <c r="I33" s="106">
        <f t="shared" si="3"/>
        <v>0</v>
      </c>
      <c r="J33" s="1"/>
      <c r="K33" s="1"/>
      <c r="L33" s="1"/>
      <c r="M33" s="1"/>
    </row>
    <row r="34" spans="1:13" ht="15.75" customHeight="1">
      <c r="A34" s="87" t="s">
        <v>29</v>
      </c>
      <c r="B34" s="127">
        <v>0</v>
      </c>
      <c r="C34" s="127">
        <v>0</v>
      </c>
      <c r="D34" s="127">
        <v>0</v>
      </c>
      <c r="E34" s="127">
        <v>0</v>
      </c>
      <c r="F34" s="123"/>
      <c r="G34" s="107">
        <f t="shared" si="1"/>
        <v>0</v>
      </c>
      <c r="H34" s="105">
        <f t="shared" si="2"/>
        <v>0</v>
      </c>
      <c r="I34" s="106">
        <f t="shared" si="3"/>
        <v>0</v>
      </c>
      <c r="J34" s="1"/>
      <c r="K34" s="1"/>
      <c r="L34" s="1"/>
      <c r="M34" s="1"/>
    </row>
    <row r="35" spans="1:13" ht="15" customHeight="1">
      <c r="A35" s="87" t="s">
        <v>30</v>
      </c>
      <c r="B35" s="127">
        <v>10000</v>
      </c>
      <c r="C35" s="127">
        <v>8750</v>
      </c>
      <c r="D35" s="127">
        <v>0</v>
      </c>
      <c r="E35" s="127">
        <v>0</v>
      </c>
      <c r="F35" s="123">
        <f aca="true" t="shared" si="5" ref="F35:F40">E35/B35</f>
        <v>0</v>
      </c>
      <c r="G35" s="107">
        <f t="shared" si="1"/>
        <v>10300</v>
      </c>
      <c r="H35" s="105">
        <f t="shared" si="2"/>
        <v>10557.499999999998</v>
      </c>
      <c r="I35" s="106">
        <f t="shared" si="3"/>
        <v>10715.862499999997</v>
      </c>
      <c r="J35" s="1"/>
      <c r="K35" s="1"/>
      <c r="L35" s="1"/>
      <c r="M35" s="1"/>
    </row>
    <row r="36" spans="1:13" ht="14.25" customHeight="1">
      <c r="A36" s="87" t="s">
        <v>184</v>
      </c>
      <c r="B36" s="127">
        <v>66027</v>
      </c>
      <c r="C36" s="127">
        <v>51927</v>
      </c>
      <c r="D36" s="127">
        <v>0</v>
      </c>
      <c r="E36" s="127">
        <v>20580</v>
      </c>
      <c r="F36" s="123">
        <f t="shared" si="5"/>
        <v>0.3116906719978191</v>
      </c>
      <c r="G36" s="107">
        <f t="shared" si="1"/>
        <v>68007.81</v>
      </c>
      <c r="H36" s="105">
        <f t="shared" si="2"/>
        <v>69708.00524999999</v>
      </c>
      <c r="I36" s="106">
        <f t="shared" si="3"/>
        <v>70753.62532874999</v>
      </c>
      <c r="J36" s="1"/>
      <c r="K36" s="1"/>
      <c r="L36" s="1"/>
      <c r="M36" s="1"/>
    </row>
    <row r="37" spans="1:13" ht="12.75" customHeight="1">
      <c r="A37" s="87" t="s">
        <v>302</v>
      </c>
      <c r="B37" s="127">
        <v>70713</v>
      </c>
      <c r="C37" s="127">
        <v>70713</v>
      </c>
      <c r="D37" s="127">
        <v>0</v>
      </c>
      <c r="E37" s="127">
        <v>79221</v>
      </c>
      <c r="F37" s="123">
        <f t="shared" si="5"/>
        <v>1.1203173391031351</v>
      </c>
      <c r="G37" s="107">
        <f t="shared" si="1"/>
        <v>72834.39</v>
      </c>
      <c r="H37" s="105">
        <f t="shared" si="2"/>
        <v>74655.24974999999</v>
      </c>
      <c r="I37" s="106">
        <f t="shared" si="3"/>
        <v>75775.07849624997</v>
      </c>
      <c r="J37" s="1"/>
      <c r="K37" s="1"/>
      <c r="L37" s="1"/>
      <c r="M37" s="1"/>
    </row>
    <row r="38" spans="1:13" ht="12.75">
      <c r="A38" s="79" t="s">
        <v>31</v>
      </c>
      <c r="B38" s="125">
        <f>SUM(B39:B40)</f>
        <v>11419</v>
      </c>
      <c r="C38" s="125">
        <f>SUM(C39:C40)</f>
        <v>28479</v>
      </c>
      <c r="D38" s="125">
        <f>SUM(D39:D40)</f>
        <v>35099</v>
      </c>
      <c r="E38" s="125">
        <f>SUM(E39:E40)</f>
        <v>747721</v>
      </c>
      <c r="F38" s="123">
        <f t="shared" si="5"/>
        <v>65.48042735791225</v>
      </c>
      <c r="G38" s="107">
        <f t="shared" si="1"/>
        <v>11761.57</v>
      </c>
      <c r="H38" s="108">
        <f t="shared" si="2"/>
        <v>12055.60925</v>
      </c>
      <c r="I38" s="109">
        <f t="shared" si="3"/>
        <v>12236.443388749998</v>
      </c>
      <c r="J38" s="1"/>
      <c r="K38" s="1"/>
      <c r="L38" s="1"/>
      <c r="M38" s="1"/>
    </row>
    <row r="39" spans="1:13" ht="12.75">
      <c r="A39" s="81" t="s">
        <v>32</v>
      </c>
      <c r="B39" s="127">
        <v>10419</v>
      </c>
      <c r="C39" s="127">
        <v>24679</v>
      </c>
      <c r="D39" s="127">
        <v>18950</v>
      </c>
      <c r="E39" s="127">
        <v>52900</v>
      </c>
      <c r="F39" s="123">
        <f t="shared" si="5"/>
        <v>5.077262693156733</v>
      </c>
      <c r="G39" s="107">
        <f t="shared" si="1"/>
        <v>10731.57</v>
      </c>
      <c r="H39" s="105">
        <f t="shared" si="2"/>
        <v>10999.85925</v>
      </c>
      <c r="I39" s="106">
        <f t="shared" si="3"/>
        <v>11164.857138749998</v>
      </c>
      <c r="J39" s="1"/>
      <c r="K39" s="1"/>
      <c r="L39" s="1"/>
      <c r="M39" s="1"/>
    </row>
    <row r="40" spans="1:13" ht="12.75">
      <c r="A40" s="81" t="s">
        <v>33</v>
      </c>
      <c r="B40" s="127">
        <v>1000</v>
      </c>
      <c r="C40" s="127">
        <v>3800</v>
      </c>
      <c r="D40" s="127">
        <v>16149</v>
      </c>
      <c r="E40" s="127">
        <v>694821</v>
      </c>
      <c r="F40" s="123">
        <f t="shared" si="5"/>
        <v>694.821</v>
      </c>
      <c r="G40" s="107">
        <f t="shared" si="1"/>
        <v>1030</v>
      </c>
      <c r="H40" s="105">
        <f t="shared" si="2"/>
        <v>1055.75</v>
      </c>
      <c r="I40" s="106">
        <f t="shared" si="3"/>
        <v>1071.5862499999998</v>
      </c>
      <c r="J40" s="1"/>
      <c r="K40" s="1"/>
      <c r="L40" s="1"/>
      <c r="M40" s="1"/>
    </row>
    <row r="41" spans="1:13" ht="12.75">
      <c r="A41" s="81" t="s">
        <v>34</v>
      </c>
      <c r="G41" s="107">
        <f t="shared" si="1"/>
        <v>0</v>
      </c>
      <c r="H41" s="105">
        <f t="shared" si="2"/>
        <v>0</v>
      </c>
      <c r="I41" s="106">
        <f t="shared" si="3"/>
        <v>0</v>
      </c>
      <c r="J41" s="1"/>
      <c r="K41" s="1"/>
      <c r="L41" s="1"/>
      <c r="M41" s="1"/>
    </row>
    <row r="42" spans="1:13" ht="19.5" customHeight="1">
      <c r="A42" s="87" t="s">
        <v>35</v>
      </c>
      <c r="B42" s="127">
        <v>0</v>
      </c>
      <c r="C42" s="127">
        <v>0</v>
      </c>
      <c r="D42" s="127">
        <v>0</v>
      </c>
      <c r="E42" s="127">
        <v>0</v>
      </c>
      <c r="F42" s="123"/>
      <c r="G42" s="107">
        <f t="shared" si="1"/>
        <v>0</v>
      </c>
      <c r="H42" s="105">
        <f t="shared" si="2"/>
        <v>0</v>
      </c>
      <c r="I42" s="106">
        <f t="shared" si="3"/>
        <v>0</v>
      </c>
      <c r="J42" s="3"/>
      <c r="K42" s="3"/>
      <c r="L42" s="3"/>
      <c r="M42" s="3"/>
    </row>
    <row r="43" spans="1:13" ht="26.25" customHeight="1">
      <c r="A43" s="88" t="s">
        <v>36</v>
      </c>
      <c r="B43" s="127"/>
      <c r="C43" s="127"/>
      <c r="D43" s="127"/>
      <c r="E43" s="127"/>
      <c r="F43" s="123"/>
      <c r="G43" s="107">
        <f t="shared" si="1"/>
        <v>0</v>
      </c>
      <c r="H43" s="105">
        <f t="shared" si="2"/>
        <v>0</v>
      </c>
      <c r="I43" s="106">
        <f t="shared" si="3"/>
        <v>0</v>
      </c>
      <c r="J43" s="1"/>
      <c r="K43" s="1"/>
      <c r="L43" s="1"/>
      <c r="M43" s="1"/>
    </row>
    <row r="44" spans="1:13" ht="15.75" customHeight="1">
      <c r="A44" s="87" t="s">
        <v>37</v>
      </c>
      <c r="B44" s="127">
        <v>0</v>
      </c>
      <c r="C44" s="127">
        <v>0</v>
      </c>
      <c r="D44" s="127">
        <v>0</v>
      </c>
      <c r="E44" s="127">
        <v>0</v>
      </c>
      <c r="F44" s="123"/>
      <c r="G44" s="107">
        <f t="shared" si="1"/>
        <v>0</v>
      </c>
      <c r="H44" s="105">
        <f t="shared" si="2"/>
        <v>0</v>
      </c>
      <c r="I44" s="106">
        <f t="shared" si="3"/>
        <v>0</v>
      </c>
      <c r="J44" s="1"/>
      <c r="K44" s="1"/>
      <c r="L44" s="1"/>
      <c r="M44" s="1"/>
    </row>
    <row r="45" spans="1:13" ht="12.75">
      <c r="A45" s="82" t="s">
        <v>38</v>
      </c>
      <c r="B45" s="127">
        <v>0</v>
      </c>
      <c r="C45" s="127">
        <v>0</v>
      </c>
      <c r="D45" s="127">
        <v>0</v>
      </c>
      <c r="E45" s="127">
        <v>0</v>
      </c>
      <c r="F45" s="123"/>
      <c r="G45" s="107">
        <f t="shared" si="1"/>
        <v>0</v>
      </c>
      <c r="H45" s="105">
        <f t="shared" si="2"/>
        <v>0</v>
      </c>
      <c r="I45" s="106">
        <f t="shared" si="3"/>
        <v>0</v>
      </c>
      <c r="J45" s="1"/>
      <c r="K45" s="1"/>
      <c r="L45" s="1"/>
      <c r="M45" s="1"/>
    </row>
    <row r="46" spans="1:13" ht="12.75">
      <c r="A46" s="79" t="s">
        <v>39</v>
      </c>
      <c r="B46" s="125">
        <v>0</v>
      </c>
      <c r="C46" s="125">
        <v>0</v>
      </c>
      <c r="D46" s="125">
        <v>0</v>
      </c>
      <c r="E46" s="125">
        <v>0</v>
      </c>
      <c r="F46" s="123"/>
      <c r="G46" s="107">
        <f t="shared" si="1"/>
        <v>0</v>
      </c>
      <c r="H46" s="105">
        <f t="shared" si="2"/>
        <v>0</v>
      </c>
      <c r="I46" s="106">
        <f t="shared" si="3"/>
        <v>0</v>
      </c>
      <c r="J46" s="1"/>
      <c r="K46" s="1"/>
      <c r="L46" s="1"/>
      <c r="M46" s="1"/>
    </row>
    <row r="47" spans="1:13" ht="12.75">
      <c r="A47" s="89" t="s">
        <v>40</v>
      </c>
      <c r="B47" s="125">
        <v>0</v>
      </c>
      <c r="C47" s="125">
        <v>0</v>
      </c>
      <c r="D47" s="125">
        <v>0</v>
      </c>
      <c r="E47" s="125">
        <v>0</v>
      </c>
      <c r="F47" s="123"/>
      <c r="G47" s="107">
        <f t="shared" si="1"/>
        <v>0</v>
      </c>
      <c r="H47" s="105">
        <f t="shared" si="2"/>
        <v>0</v>
      </c>
      <c r="I47" s="106">
        <f t="shared" si="3"/>
        <v>0</v>
      </c>
      <c r="J47" s="1"/>
      <c r="K47" s="1"/>
      <c r="L47" s="1"/>
      <c r="M47" s="1"/>
    </row>
    <row r="48" spans="1:13" ht="12.75">
      <c r="A48" s="83" t="s">
        <v>15</v>
      </c>
      <c r="B48" s="125"/>
      <c r="C48" s="125"/>
      <c r="D48" s="125"/>
      <c r="E48" s="125"/>
      <c r="F48" s="123"/>
      <c r="G48" s="107">
        <f t="shared" si="1"/>
        <v>0</v>
      </c>
      <c r="H48" s="105">
        <f t="shared" si="2"/>
        <v>0</v>
      </c>
      <c r="I48" s="106">
        <f t="shared" si="3"/>
        <v>0</v>
      </c>
      <c r="J48" s="1"/>
      <c r="K48" s="1"/>
      <c r="L48" s="1"/>
      <c r="M48" s="1"/>
    </row>
    <row r="49" spans="1:13" ht="12.75">
      <c r="A49" s="83" t="s">
        <v>16</v>
      </c>
      <c r="B49" s="176"/>
      <c r="C49" s="176"/>
      <c r="D49" s="176"/>
      <c r="E49" s="176"/>
      <c r="F49" s="123"/>
      <c r="G49" s="107">
        <f t="shared" si="1"/>
        <v>0</v>
      </c>
      <c r="H49" s="105">
        <f t="shared" si="2"/>
        <v>0</v>
      </c>
      <c r="I49" s="106">
        <f t="shared" si="3"/>
        <v>0</v>
      </c>
      <c r="J49" s="1"/>
      <c r="K49" s="1"/>
      <c r="L49" s="1"/>
      <c r="M49" s="1"/>
    </row>
    <row r="50" spans="1:13" ht="12.75">
      <c r="A50" s="79" t="s">
        <v>41</v>
      </c>
      <c r="B50" s="159"/>
      <c r="C50" s="159"/>
      <c r="D50" s="159"/>
      <c r="E50" s="159"/>
      <c r="F50" s="123"/>
      <c r="G50" s="107">
        <f t="shared" si="1"/>
        <v>0</v>
      </c>
      <c r="H50" s="105">
        <f t="shared" si="2"/>
        <v>0</v>
      </c>
      <c r="I50" s="106">
        <f t="shared" si="3"/>
        <v>0</v>
      </c>
      <c r="J50" s="1"/>
      <c r="K50" s="1"/>
      <c r="L50" s="1"/>
      <c r="M50" s="1"/>
    </row>
    <row r="51" spans="1:13" ht="13.5" thickBot="1">
      <c r="A51" s="90" t="s">
        <v>42</v>
      </c>
      <c r="B51" s="192">
        <f>SUM(B26+B38)</f>
        <v>545242</v>
      </c>
      <c r="C51" s="193">
        <f>SUM(C26+C38)</f>
        <v>548433</v>
      </c>
      <c r="D51" s="193">
        <f>SUM(D26+D38)</f>
        <v>634162</v>
      </c>
      <c r="E51" s="193">
        <f>SUM(E26+E38)</f>
        <v>1251497</v>
      </c>
      <c r="F51" s="194">
        <f>E51/B51</f>
        <v>2.2953055707373973</v>
      </c>
      <c r="G51" s="110">
        <f t="shared" si="1"/>
        <v>561599.26</v>
      </c>
      <c r="H51" s="111">
        <f>SUM(G51*1.025)</f>
        <v>575639.2415</v>
      </c>
      <c r="I51" s="112">
        <f t="shared" si="3"/>
        <v>584273.8301225</v>
      </c>
      <c r="J51" s="1"/>
      <c r="K51" s="1"/>
      <c r="L51" s="1"/>
      <c r="M51" s="1"/>
    </row>
    <row r="52" ht="13.5" thickTop="1"/>
  </sheetData>
  <sheetProtection/>
  <mergeCells count="2">
    <mergeCell ref="A2:M2"/>
    <mergeCell ref="A1:Q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375" style="0" customWidth="1"/>
    <col min="2" max="2" width="67.125" style="0" customWidth="1"/>
    <col min="3" max="3" width="13.625" style="0" customWidth="1"/>
    <col min="4" max="4" width="14.125" style="0" customWidth="1"/>
    <col min="6" max="6" width="4.375" style="0" customWidth="1"/>
    <col min="7" max="15" width="9.125" style="0" hidden="1" customWidth="1"/>
    <col min="17" max="17" width="1.75390625" style="0" customWidth="1"/>
    <col min="18" max="18" width="9.125" style="0" hidden="1" customWidth="1"/>
  </cols>
  <sheetData>
    <row r="1" spans="2:18" ht="12.75">
      <c r="B1" s="197" t="s">
        <v>489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4" ht="12.75">
      <c r="B2" s="73"/>
      <c r="C2" s="2"/>
      <c r="D2" s="2"/>
    </row>
    <row r="3" spans="2:4" ht="12.75">
      <c r="B3" s="73"/>
      <c r="C3" s="2"/>
      <c r="D3" s="2"/>
    </row>
    <row r="4" spans="2:4" ht="12.75">
      <c r="B4" s="142" t="s">
        <v>351</v>
      </c>
      <c r="C4" s="2"/>
      <c r="D4" s="2"/>
    </row>
    <row r="5" spans="2:4" ht="12.75">
      <c r="B5" s="142" t="s">
        <v>414</v>
      </c>
      <c r="C5" s="2"/>
      <c r="D5" s="2"/>
    </row>
    <row r="6" spans="2:4" ht="12.75">
      <c r="B6" s="142"/>
      <c r="C6" s="2"/>
      <c r="D6" s="2"/>
    </row>
    <row r="7" spans="2:4" ht="12.75">
      <c r="B7" s="142"/>
      <c r="C7" s="2"/>
      <c r="D7" s="2"/>
    </row>
    <row r="8" spans="2:4" ht="12.75">
      <c r="B8" s="1"/>
      <c r="C8" s="2"/>
      <c r="D8" s="2"/>
    </row>
    <row r="9" spans="2:4" ht="12.75">
      <c r="B9" s="1"/>
      <c r="C9" s="2"/>
      <c r="D9" s="2"/>
    </row>
    <row r="10" spans="2:4" ht="12.75">
      <c r="B10" s="142" t="s">
        <v>352</v>
      </c>
      <c r="C10" s="2"/>
      <c r="D10" s="2"/>
    </row>
    <row r="11" spans="2:4" ht="12.75">
      <c r="B11" s="142" t="s">
        <v>353</v>
      </c>
      <c r="C11" s="2"/>
      <c r="D11" s="2"/>
    </row>
    <row r="12" spans="2:4" ht="12.75">
      <c r="B12" s="73"/>
      <c r="C12" s="2"/>
      <c r="D12" s="2"/>
    </row>
    <row r="13" spans="2:4" ht="12.75">
      <c r="B13" s="73"/>
      <c r="C13" s="2"/>
      <c r="D13" s="2"/>
    </row>
    <row r="14" spans="2:4" ht="12.75">
      <c r="B14" s="73" t="s">
        <v>354</v>
      </c>
      <c r="C14" s="2"/>
      <c r="D14" s="2"/>
    </row>
    <row r="15" spans="1:4" ht="16.5" thickBot="1">
      <c r="A15" s="114"/>
      <c r="B15" s="2"/>
      <c r="C15" s="2"/>
      <c r="D15" s="2"/>
    </row>
    <row r="16" spans="1:5" ht="13.5" thickTop="1">
      <c r="A16" s="249" t="s">
        <v>186</v>
      </c>
      <c r="B16" s="143"/>
      <c r="C16" s="143"/>
      <c r="D16" s="144"/>
      <c r="E16" s="1"/>
    </row>
    <row r="17" spans="1:5" ht="39" thickBot="1">
      <c r="A17" s="250"/>
      <c r="B17" s="145" t="s">
        <v>223</v>
      </c>
      <c r="C17" s="146" t="s">
        <v>474</v>
      </c>
      <c r="D17" s="149" t="s">
        <v>491</v>
      </c>
      <c r="E17" s="1"/>
    </row>
    <row r="18" spans="1:5" ht="13.5" thickBot="1">
      <c r="A18" s="151" t="s">
        <v>146</v>
      </c>
      <c r="B18" s="147" t="s">
        <v>355</v>
      </c>
      <c r="C18" s="148">
        <v>0</v>
      </c>
      <c r="D18" s="150">
        <v>0</v>
      </c>
      <c r="E18" s="1"/>
    </row>
    <row r="19" spans="1:5" ht="13.5" thickBot="1">
      <c r="A19" s="151" t="s">
        <v>147</v>
      </c>
      <c r="B19" s="147" t="s">
        <v>356</v>
      </c>
      <c r="C19" s="117">
        <v>133552</v>
      </c>
      <c r="D19" s="118">
        <v>120322</v>
      </c>
      <c r="E19" s="1"/>
    </row>
    <row r="20" spans="1:5" ht="12.75">
      <c r="A20" s="1"/>
      <c r="B20" s="1"/>
      <c r="C20" s="1"/>
      <c r="D20" s="1"/>
      <c r="E20" s="1"/>
    </row>
  </sheetData>
  <sheetProtection/>
  <mergeCells count="2">
    <mergeCell ref="A16:A17"/>
    <mergeCell ref="B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M1" sqref="M1"/>
    </sheetView>
  </sheetViews>
  <sheetFormatPr defaultColWidth="9.00390625" defaultRowHeight="12.75"/>
  <cols>
    <col min="1" max="1" width="51.75390625" style="5" customWidth="1"/>
    <col min="2" max="2" width="0" style="5" hidden="1" customWidth="1"/>
    <col min="3" max="5" width="10.625" style="5" customWidth="1"/>
    <col min="6" max="7" width="18.75390625" style="5" hidden="1" customWidth="1"/>
    <col min="8" max="12" width="9.125" style="5" hidden="1" customWidth="1"/>
    <col min="13" max="16384" width="9.125" style="5" customWidth="1"/>
  </cols>
  <sheetData>
    <row r="1" spans="1:12" s="259" customFormat="1" ht="21" customHeight="1">
      <c r="A1" s="200" t="s">
        <v>493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11" s="310" customFormat="1" ht="19.5" customHeight="1">
      <c r="A2" s="251" t="s">
        <v>494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5" ht="11.25">
      <c r="A3" s="69"/>
      <c r="B3" s="69"/>
      <c r="C3" s="69"/>
      <c r="D3" s="69"/>
      <c r="E3" s="70" t="s">
        <v>0</v>
      </c>
    </row>
    <row r="4" spans="1:5" ht="52.5">
      <c r="A4" s="119" t="s">
        <v>340</v>
      </c>
      <c r="B4" s="119" t="s">
        <v>1</v>
      </c>
      <c r="C4" s="154" t="s">
        <v>495</v>
      </c>
      <c r="D4" s="154" t="s">
        <v>496</v>
      </c>
      <c r="E4" s="257" t="s">
        <v>497</v>
      </c>
    </row>
    <row r="5" spans="1:5" ht="30.75" customHeight="1">
      <c r="A5" s="121" t="s">
        <v>2</v>
      </c>
      <c r="B5" s="122" t="e">
        <f>B6+B11</f>
        <v>#REF!</v>
      </c>
      <c r="C5" s="122"/>
      <c r="D5" s="122"/>
      <c r="E5" s="186"/>
    </row>
    <row r="6" spans="1:5" ht="16.5" customHeight="1">
      <c r="A6" s="124" t="s">
        <v>3</v>
      </c>
      <c r="B6" s="125" t="e">
        <f>SUM(B7:B10)</f>
        <v>#REF!</v>
      </c>
      <c r="C6" s="125">
        <f>SUM(C7:C10)</f>
        <v>394076</v>
      </c>
      <c r="D6" s="125">
        <f>SUM(D7:D10)</f>
        <v>395528</v>
      </c>
      <c r="E6" s="258">
        <f>D6/C6</f>
        <v>1.003684568458876</v>
      </c>
    </row>
    <row r="7" spans="1:5" ht="16.5" customHeight="1">
      <c r="A7" s="126" t="s">
        <v>4</v>
      </c>
      <c r="B7" s="127" t="e">
        <f>'[3]2. Műk.'!B9</f>
        <v>#REF!</v>
      </c>
      <c r="C7" s="185">
        <v>306412</v>
      </c>
      <c r="D7" s="185">
        <v>307864</v>
      </c>
      <c r="E7" s="258">
        <f aca="true" t="shared" si="0" ref="E7:E54">D7/C7</f>
        <v>1.0047387178047857</v>
      </c>
    </row>
    <row r="8" spans="1:5" ht="13.5" customHeight="1">
      <c r="A8" s="126" t="s">
        <v>5</v>
      </c>
      <c r="B8" s="127">
        <f>'[3]2. Műk.'!B34</f>
        <v>407350</v>
      </c>
      <c r="C8" s="127">
        <v>64480</v>
      </c>
      <c r="D8" s="127">
        <v>64480</v>
      </c>
      <c r="E8" s="186">
        <f t="shared" si="0"/>
        <v>1</v>
      </c>
    </row>
    <row r="9" spans="1:5" ht="13.5" customHeight="1">
      <c r="A9" s="126" t="s">
        <v>6</v>
      </c>
      <c r="B9" s="127">
        <f>'[3]2. Műk.'!B49</f>
        <v>87792</v>
      </c>
      <c r="C9" s="127">
        <v>22784</v>
      </c>
      <c r="D9" s="127">
        <v>22784</v>
      </c>
      <c r="E9" s="186">
        <f t="shared" si="0"/>
        <v>1</v>
      </c>
    </row>
    <row r="10" spans="1:5" ht="13.5" customHeight="1">
      <c r="A10" s="126" t="s">
        <v>7</v>
      </c>
      <c r="B10" s="127">
        <f>'[3]2. Műk.'!B60</f>
        <v>737</v>
      </c>
      <c r="C10" s="127">
        <v>400</v>
      </c>
      <c r="D10" s="127">
        <v>400</v>
      </c>
      <c r="E10" s="186">
        <f t="shared" si="0"/>
        <v>1</v>
      </c>
    </row>
    <row r="11" spans="1:5" ht="13.5" customHeight="1">
      <c r="A11" s="124" t="s">
        <v>8</v>
      </c>
      <c r="B11" s="125">
        <f>SUM(B12:B14)</f>
        <v>17561</v>
      </c>
      <c r="C11" s="125">
        <v>737099</v>
      </c>
      <c r="D11" s="125">
        <v>482124</v>
      </c>
      <c r="E11" s="258">
        <f t="shared" si="0"/>
        <v>0.6540831014558425</v>
      </c>
    </row>
    <row r="12" spans="1:5" ht="16.5" customHeight="1">
      <c r="A12" s="126" t="s">
        <v>9</v>
      </c>
      <c r="B12" s="127">
        <v>16819</v>
      </c>
      <c r="C12" s="127">
        <v>725594</v>
      </c>
      <c r="D12" s="127">
        <v>470243</v>
      </c>
      <c r="E12" s="186">
        <f t="shared" si="0"/>
        <v>0.6480800557887745</v>
      </c>
    </row>
    <row r="13" spans="1:5" ht="13.5" customHeight="1">
      <c r="A13" s="126" t="s">
        <v>10</v>
      </c>
      <c r="B13" s="127">
        <v>67</v>
      </c>
      <c r="C13" s="127">
        <v>11505</v>
      </c>
      <c r="D13" s="127">
        <v>11881</v>
      </c>
      <c r="E13" s="186">
        <f t="shared" si="0"/>
        <v>1.0326814428509343</v>
      </c>
    </row>
    <row r="14" spans="1:5" ht="13.5" customHeight="1">
      <c r="A14" s="126" t="s">
        <v>11</v>
      </c>
      <c r="B14" s="127">
        <v>675</v>
      </c>
      <c r="C14" s="127">
        <v>0</v>
      </c>
      <c r="D14" s="127">
        <v>0</v>
      </c>
      <c r="E14" s="186"/>
    </row>
    <row r="15" spans="1:5" ht="13.5" customHeight="1">
      <c r="A15" s="128" t="s">
        <v>12</v>
      </c>
      <c r="B15" s="125">
        <f>B23+B16</f>
        <v>317118</v>
      </c>
      <c r="C15" s="125">
        <v>120322</v>
      </c>
      <c r="D15" s="125">
        <v>123969</v>
      </c>
      <c r="E15" s="258">
        <f t="shared" si="0"/>
        <v>1.0303103339372683</v>
      </c>
    </row>
    <row r="16" spans="1:5" ht="13.5" customHeight="1">
      <c r="A16" s="124" t="s">
        <v>13</v>
      </c>
      <c r="B16" s="125">
        <v>317118</v>
      </c>
      <c r="C16" s="125">
        <v>120322</v>
      </c>
      <c r="D16" s="125">
        <v>123969</v>
      </c>
      <c r="E16" s="258">
        <f t="shared" si="0"/>
        <v>1.0303103339372683</v>
      </c>
    </row>
    <row r="17" spans="1:5" ht="16.5" customHeight="1">
      <c r="A17" s="126" t="s">
        <v>14</v>
      </c>
      <c r="B17" s="127">
        <f>SUM(B18:B19)</f>
        <v>317118</v>
      </c>
      <c r="C17" s="127">
        <v>120322</v>
      </c>
      <c r="D17" s="127">
        <v>123969</v>
      </c>
      <c r="E17" s="186">
        <f t="shared" si="0"/>
        <v>1.0303103339372683</v>
      </c>
    </row>
    <row r="18" spans="1:5" ht="13.5" customHeight="1">
      <c r="A18" s="129" t="s">
        <v>15</v>
      </c>
      <c r="B18" s="127">
        <v>317118</v>
      </c>
      <c r="C18" s="127">
        <v>110322</v>
      </c>
      <c r="D18" s="127">
        <v>113969</v>
      </c>
      <c r="E18" s="186">
        <f t="shared" si="0"/>
        <v>1.0330577763274778</v>
      </c>
    </row>
    <row r="19" spans="1:5" ht="13.5" customHeight="1">
      <c r="A19" s="129" t="s">
        <v>16</v>
      </c>
      <c r="B19" s="127"/>
      <c r="C19" s="127">
        <v>10000</v>
      </c>
      <c r="D19" s="127">
        <v>10000</v>
      </c>
      <c r="E19" s="186">
        <f t="shared" si="0"/>
        <v>1</v>
      </c>
    </row>
    <row r="20" spans="1:5" ht="13.5" customHeight="1">
      <c r="A20" s="126" t="s">
        <v>17</v>
      </c>
      <c r="B20" s="127"/>
      <c r="C20" s="127"/>
      <c r="D20" s="127"/>
      <c r="E20" s="186"/>
    </row>
    <row r="21" spans="1:5" ht="13.5" customHeight="1">
      <c r="A21" s="129" t="s">
        <v>18</v>
      </c>
      <c r="B21" s="127"/>
      <c r="C21" s="127"/>
      <c r="D21" s="127"/>
      <c r="E21" s="186"/>
    </row>
    <row r="22" spans="1:5" ht="13.5" customHeight="1">
      <c r="A22" s="129" t="s">
        <v>19</v>
      </c>
      <c r="B22" s="127"/>
      <c r="C22" s="127"/>
      <c r="D22" s="127"/>
      <c r="E22" s="186"/>
    </row>
    <row r="23" spans="1:5" ht="13.5" customHeight="1">
      <c r="A23" s="124" t="s">
        <v>20</v>
      </c>
      <c r="B23" s="125">
        <v>0</v>
      </c>
      <c r="C23" s="125">
        <v>0</v>
      </c>
      <c r="D23" s="125">
        <v>0</v>
      </c>
      <c r="E23" s="186"/>
    </row>
    <row r="24" spans="1:5" ht="13.5" customHeight="1">
      <c r="A24" s="252" t="s">
        <v>404</v>
      </c>
      <c r="B24" s="125"/>
      <c r="C24" s="125"/>
      <c r="D24" s="125"/>
      <c r="E24" s="186"/>
    </row>
    <row r="25" spans="1:5" ht="16.5" customHeight="1">
      <c r="A25" s="130" t="s">
        <v>21</v>
      </c>
      <c r="B25" s="125" t="e">
        <f>B5+B15</f>
        <v>#REF!</v>
      </c>
      <c r="C25" s="125">
        <f>SUM(C6+C11+C15)</f>
        <v>1251497</v>
      </c>
      <c r="D25" s="125">
        <f>SUM(D6+D11+D15)</f>
        <v>1001621</v>
      </c>
      <c r="E25" s="258">
        <f t="shared" si="0"/>
        <v>0.8003383148341546</v>
      </c>
    </row>
    <row r="26" spans="1:5" ht="16.5" customHeight="1">
      <c r="A26" s="121" t="s">
        <v>22</v>
      </c>
      <c r="B26" s="125">
        <f>B27+B39</f>
        <v>1204058</v>
      </c>
      <c r="C26" s="125"/>
      <c r="D26" s="125"/>
      <c r="E26" s="186"/>
    </row>
    <row r="27" spans="1:5" ht="16.5" customHeight="1">
      <c r="A27" s="124" t="s">
        <v>23</v>
      </c>
      <c r="B27" s="125">
        <f>B28+B29+B30+B31+B32</f>
        <v>766639</v>
      </c>
      <c r="C27" s="125">
        <f>SUM(C28+C29+C30+C31+C32)</f>
        <v>503776</v>
      </c>
      <c r="D27" s="125">
        <f>SUM(D28+D29+D30+D31+D32)</f>
        <v>507180</v>
      </c>
      <c r="E27" s="258">
        <f t="shared" si="0"/>
        <v>1.006756971352347</v>
      </c>
    </row>
    <row r="28" spans="1:5" ht="16.5" customHeight="1">
      <c r="A28" s="131" t="s">
        <v>24</v>
      </c>
      <c r="B28" s="125">
        <f>'[3]2. Műk.'!B73</f>
        <v>301856</v>
      </c>
      <c r="C28" s="125">
        <v>119513</v>
      </c>
      <c r="D28" s="125">
        <v>123113</v>
      </c>
      <c r="E28" s="258">
        <f t="shared" si="0"/>
        <v>1.0301222461154853</v>
      </c>
    </row>
    <row r="29" spans="1:5" ht="13.5" customHeight="1">
      <c r="A29" s="132" t="s">
        <v>172</v>
      </c>
      <c r="B29" s="125">
        <f>'[3]2. Műk.'!B83</f>
        <v>80868</v>
      </c>
      <c r="C29" s="125">
        <v>18439</v>
      </c>
      <c r="D29" s="125">
        <v>18559</v>
      </c>
      <c r="E29" s="258">
        <f t="shared" si="0"/>
        <v>1.0065079451163295</v>
      </c>
    </row>
    <row r="30" spans="1:5" ht="13.5" customHeight="1">
      <c r="A30" s="132" t="s">
        <v>25</v>
      </c>
      <c r="B30" s="125">
        <f>'[3]2. Műk.'!B84</f>
        <v>339134</v>
      </c>
      <c r="C30" s="125">
        <v>63894</v>
      </c>
      <c r="D30" s="125">
        <v>65334</v>
      </c>
      <c r="E30" s="258">
        <f t="shared" si="0"/>
        <v>1.0225373274485867</v>
      </c>
    </row>
    <row r="31" spans="1:5" ht="13.5" customHeight="1">
      <c r="A31" s="132" t="s">
        <v>26</v>
      </c>
      <c r="B31" s="125">
        <f>'[3]2. Műk.'!B89</f>
        <v>10683</v>
      </c>
      <c r="C31" s="125">
        <v>22822</v>
      </c>
      <c r="D31" s="125">
        <v>22822</v>
      </c>
      <c r="E31" s="258">
        <f t="shared" si="0"/>
        <v>1</v>
      </c>
    </row>
    <row r="32" spans="1:5" ht="13.5" customHeight="1">
      <c r="A32" s="132" t="s">
        <v>27</v>
      </c>
      <c r="B32" s="125">
        <f>'[3]2. Műk.'!B90</f>
        <v>34098</v>
      </c>
      <c r="C32" s="125">
        <f>SUM(C33:C38)</f>
        <v>279108</v>
      </c>
      <c r="D32" s="125">
        <f>SUM(D33:D38)</f>
        <v>277352</v>
      </c>
      <c r="E32" s="258">
        <f t="shared" si="0"/>
        <v>0.9937085285982487</v>
      </c>
    </row>
    <row r="33" spans="1:5" ht="13.5" customHeight="1">
      <c r="A33" s="133" t="s">
        <v>174</v>
      </c>
      <c r="B33" s="127">
        <f>'[3]2. Műk.'!B91</f>
        <v>14643</v>
      </c>
      <c r="C33" s="127">
        <v>179307</v>
      </c>
      <c r="D33" s="127">
        <v>179447</v>
      </c>
      <c r="E33" s="186">
        <f t="shared" si="0"/>
        <v>1.00078078379539</v>
      </c>
    </row>
    <row r="34" spans="1:5" ht="13.5" customHeight="1">
      <c r="A34" s="133" t="s">
        <v>28</v>
      </c>
      <c r="B34" s="127">
        <f>'[3]2. Műk.'!B92</f>
        <v>4455</v>
      </c>
      <c r="C34" s="127">
        <v>0</v>
      </c>
      <c r="D34" s="127">
        <v>0</v>
      </c>
      <c r="E34" s="186"/>
    </row>
    <row r="35" spans="1:5" ht="13.5" customHeight="1">
      <c r="A35" s="133" t="s">
        <v>29</v>
      </c>
      <c r="B35" s="127">
        <f>'[3]2. Műk.'!B93</f>
        <v>15000</v>
      </c>
      <c r="C35" s="127">
        <v>0</v>
      </c>
      <c r="D35" s="127">
        <v>0</v>
      </c>
      <c r="E35" s="186"/>
    </row>
    <row r="36" spans="1:5" ht="13.5" customHeight="1">
      <c r="A36" s="133" t="s">
        <v>30</v>
      </c>
      <c r="B36" s="127"/>
      <c r="C36" s="127">
        <v>10000</v>
      </c>
      <c r="D36" s="127">
        <v>10000</v>
      </c>
      <c r="E36" s="186">
        <f t="shared" si="0"/>
        <v>1</v>
      </c>
    </row>
    <row r="37" spans="1:5" ht="13.5" customHeight="1">
      <c r="A37" s="133" t="s">
        <v>184</v>
      </c>
      <c r="B37" s="28"/>
      <c r="C37" s="127">
        <v>20580</v>
      </c>
      <c r="D37" s="127">
        <v>18684</v>
      </c>
      <c r="E37" s="186">
        <f t="shared" si="0"/>
        <v>0.9078717201166181</v>
      </c>
    </row>
    <row r="38" spans="1:5" ht="13.5" customHeight="1">
      <c r="A38" s="133" t="s">
        <v>302</v>
      </c>
      <c r="B38" s="28"/>
      <c r="C38" s="127">
        <v>69221</v>
      </c>
      <c r="D38" s="127">
        <v>69221</v>
      </c>
      <c r="E38" s="186">
        <f t="shared" si="0"/>
        <v>1</v>
      </c>
    </row>
    <row r="39" spans="1:5" ht="13.5" customHeight="1">
      <c r="A39" s="124" t="s">
        <v>31</v>
      </c>
      <c r="B39" s="125">
        <f>B40+B41+B42</f>
        <v>437419</v>
      </c>
      <c r="C39" s="125">
        <f>SUM(C40:C41)</f>
        <v>747721</v>
      </c>
      <c r="D39" s="125">
        <f>SUM(D40:D41)</f>
        <v>494441</v>
      </c>
      <c r="E39" s="258">
        <f t="shared" si="0"/>
        <v>0.6612640276252774</v>
      </c>
    </row>
    <row r="40" spans="1:5" ht="16.5" customHeight="1">
      <c r="A40" s="126" t="s">
        <v>32</v>
      </c>
      <c r="B40" s="127">
        <v>346269</v>
      </c>
      <c r="C40" s="127">
        <v>52900</v>
      </c>
      <c r="D40" s="127">
        <v>53276</v>
      </c>
      <c r="E40" s="186">
        <f t="shared" si="0"/>
        <v>1.0071077504725898</v>
      </c>
    </row>
    <row r="41" spans="1:5" ht="13.5" customHeight="1">
      <c r="A41" s="126" t="s">
        <v>33</v>
      </c>
      <c r="B41" s="127">
        <v>76150</v>
      </c>
      <c r="C41" s="127">
        <v>694821</v>
      </c>
      <c r="D41" s="127">
        <v>441165</v>
      </c>
      <c r="E41" s="186">
        <f t="shared" si="0"/>
        <v>0.6349333137599468</v>
      </c>
    </row>
    <row r="42" spans="1:5" ht="13.5" customHeight="1">
      <c r="A42" s="126" t="s">
        <v>34</v>
      </c>
      <c r="B42" s="127">
        <f>B43+B45</f>
        <v>15000</v>
      </c>
      <c r="C42" s="127">
        <v>0</v>
      </c>
      <c r="D42" s="127">
        <v>0</v>
      </c>
      <c r="E42" s="186"/>
    </row>
    <row r="43" spans="1:6" s="139" customFormat="1" ht="13.5" customHeight="1">
      <c r="A43" s="133" t="s">
        <v>35</v>
      </c>
      <c r="B43" s="127"/>
      <c r="C43" s="127"/>
      <c r="D43" s="127"/>
      <c r="E43" s="186"/>
      <c r="F43" s="5"/>
    </row>
    <row r="44" spans="1:5" ht="24" customHeight="1">
      <c r="A44" s="134" t="s">
        <v>36</v>
      </c>
      <c r="B44" s="127"/>
      <c r="C44" s="127">
        <v>0</v>
      </c>
      <c r="D44" s="127">
        <v>0</v>
      </c>
      <c r="E44" s="186"/>
    </row>
    <row r="45" spans="1:5" ht="13.5" customHeight="1">
      <c r="A45" s="133" t="s">
        <v>37</v>
      </c>
      <c r="B45" s="127">
        <v>15000</v>
      </c>
      <c r="C45" s="127">
        <v>0</v>
      </c>
      <c r="D45" s="127">
        <v>0</v>
      </c>
      <c r="E45" s="186"/>
    </row>
    <row r="46" spans="1:5" ht="13.5" customHeight="1">
      <c r="A46" s="128" t="s">
        <v>38</v>
      </c>
      <c r="B46" s="125">
        <f>B51+B47</f>
        <v>0</v>
      </c>
      <c r="C46" s="125">
        <v>0</v>
      </c>
      <c r="D46" s="125">
        <v>0</v>
      </c>
      <c r="E46" s="186"/>
    </row>
    <row r="47" spans="1:5" ht="16.5" customHeight="1">
      <c r="A47" s="124" t="s">
        <v>39</v>
      </c>
      <c r="B47" s="125">
        <f>SUM(B48:B49)</f>
        <v>0</v>
      </c>
      <c r="C47" s="125">
        <v>0</v>
      </c>
      <c r="D47" s="125">
        <v>0</v>
      </c>
      <c r="E47" s="186"/>
    </row>
    <row r="48" spans="1:5" ht="16.5" customHeight="1">
      <c r="A48" s="135" t="s">
        <v>40</v>
      </c>
      <c r="B48" s="125"/>
      <c r="C48" s="125"/>
      <c r="D48" s="125"/>
      <c r="E48" s="186"/>
    </row>
    <row r="49" spans="1:5" ht="13.5" customHeight="1">
      <c r="A49" s="129" t="s">
        <v>15</v>
      </c>
      <c r="B49" s="125"/>
      <c r="C49" s="125"/>
      <c r="D49" s="125"/>
      <c r="E49" s="186"/>
    </row>
    <row r="50" spans="1:5" ht="13.5" customHeight="1">
      <c r="A50" s="129" t="s">
        <v>16</v>
      </c>
      <c r="B50" s="125"/>
      <c r="C50" s="125"/>
      <c r="D50" s="125"/>
      <c r="E50" s="186"/>
    </row>
    <row r="51" spans="1:5" ht="13.5" customHeight="1">
      <c r="A51" s="124" t="s">
        <v>41</v>
      </c>
      <c r="B51" s="125">
        <v>0</v>
      </c>
      <c r="C51" s="125"/>
      <c r="D51" s="125"/>
      <c r="E51" s="186"/>
    </row>
    <row r="52" spans="1:5" ht="13.5" customHeight="1">
      <c r="A52" s="253" t="s">
        <v>402</v>
      </c>
      <c r="B52" s="254"/>
      <c r="C52" s="256"/>
      <c r="D52" s="256"/>
      <c r="E52" s="186"/>
    </row>
    <row r="53" spans="1:5" ht="13.5" customHeight="1">
      <c r="A53" s="124" t="s">
        <v>408</v>
      </c>
      <c r="B53" s="255"/>
      <c r="C53" s="177"/>
      <c r="D53" s="177"/>
      <c r="E53" s="186"/>
    </row>
    <row r="54" spans="1:5" ht="16.5" customHeight="1">
      <c r="A54" s="130" t="s">
        <v>42</v>
      </c>
      <c r="B54" s="125">
        <f>B26+B46</f>
        <v>1204058</v>
      </c>
      <c r="C54" s="125">
        <f>SUM(C27+C39)</f>
        <v>1251497</v>
      </c>
      <c r="D54" s="125">
        <f>SUM(D27+D39)</f>
        <v>1001621</v>
      </c>
      <c r="E54" s="258">
        <f t="shared" si="0"/>
        <v>0.8003383148341546</v>
      </c>
    </row>
    <row r="55" spans="1:5" ht="16.5" customHeight="1">
      <c r="A55" s="136"/>
      <c r="B55" s="136"/>
      <c r="C55" s="136"/>
      <c r="D55" s="136"/>
      <c r="E55" s="137"/>
    </row>
    <row r="56" spans="1:4" ht="15.75" customHeight="1">
      <c r="A56" s="71"/>
      <c r="B56" s="71"/>
      <c r="C56" s="71"/>
      <c r="D56" s="71"/>
    </row>
    <row r="57" ht="12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</sheetData>
  <sheetProtection/>
  <mergeCells count="2">
    <mergeCell ref="A1:E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SheetLayoutView="100" zoomScalePageLayoutView="0" workbookViewId="0" topLeftCell="A1">
      <selection activeCell="M1" sqref="M1"/>
    </sheetView>
  </sheetViews>
  <sheetFormatPr defaultColWidth="9.00390625" defaultRowHeight="12.75"/>
  <cols>
    <col min="1" max="1" width="63.125" style="5" customWidth="1"/>
    <col min="2" max="2" width="0" style="260" hidden="1" customWidth="1"/>
    <col min="3" max="3" width="18.875" style="5" customWidth="1"/>
    <col min="4" max="4" width="12.75390625" style="5" customWidth="1"/>
    <col min="5" max="5" width="11.25390625" style="5" bestFit="1" customWidth="1"/>
    <col min="6" max="6" width="0.12890625" style="5" hidden="1" customWidth="1"/>
    <col min="7" max="12" width="9.125" style="5" hidden="1" customWidth="1"/>
    <col min="13" max="16384" width="9.125" style="5" customWidth="1"/>
  </cols>
  <sheetData>
    <row r="1" spans="1:12" s="259" customFormat="1" ht="15.75" customHeight="1">
      <c r="A1" s="200" t="s">
        <v>498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ht="6" customHeight="1" hidden="1">
      <c r="A2" s="69" t="s">
        <v>43</v>
      </c>
    </row>
    <row r="3" spans="1:3" ht="19.5" customHeight="1">
      <c r="A3" s="261" t="s">
        <v>181</v>
      </c>
      <c r="B3" s="261"/>
      <c r="C3" s="261"/>
    </row>
    <row r="4" spans="1:3" ht="19.5" customHeight="1">
      <c r="A4" s="261" t="s">
        <v>499</v>
      </c>
      <c r="B4" s="261"/>
      <c r="C4" s="261"/>
    </row>
    <row r="5" spans="1:5" ht="21" customHeight="1">
      <c r="A5" s="69"/>
      <c r="C5" s="262" t="s">
        <v>0</v>
      </c>
      <c r="D5" s="263"/>
      <c r="E5" s="263"/>
    </row>
    <row r="6" spans="1:6" ht="54.75" customHeight="1">
      <c r="A6" s="264" t="s">
        <v>44</v>
      </c>
      <c r="B6" s="264" t="s">
        <v>1</v>
      </c>
      <c r="C6" s="140" t="s">
        <v>467</v>
      </c>
      <c r="D6" s="154" t="s">
        <v>496</v>
      </c>
      <c r="E6" s="257" t="s">
        <v>497</v>
      </c>
      <c r="F6" s="265"/>
    </row>
    <row r="7" spans="1:6" ht="13.5" customHeight="1">
      <c r="A7" s="266" t="s">
        <v>45</v>
      </c>
      <c r="B7" s="185" t="e">
        <f>B8+B33+B48+B59</f>
        <v>#REF!</v>
      </c>
      <c r="C7" s="185"/>
      <c r="D7" s="185"/>
      <c r="E7" s="267"/>
      <c r="F7" s="265"/>
    </row>
    <row r="8" spans="1:6" ht="13.5" customHeight="1">
      <c r="A8" s="268" t="s">
        <v>46</v>
      </c>
      <c r="B8" s="185" t="e">
        <f>B9+B27</f>
        <v>#REF!</v>
      </c>
      <c r="C8" s="185">
        <f>SUM(C9+C27)</f>
        <v>306412</v>
      </c>
      <c r="D8" s="185">
        <f>SUM(D9+D27)</f>
        <v>306412</v>
      </c>
      <c r="E8" s="186">
        <f>D8/C8</f>
        <v>1</v>
      </c>
      <c r="F8" s="269" t="s">
        <v>298</v>
      </c>
    </row>
    <row r="9" spans="1:6" s="273" customFormat="1" ht="13.5" customHeight="1">
      <c r="A9" s="270" t="s">
        <v>47</v>
      </c>
      <c r="B9" s="271" t="e">
        <f>B10+B22+B23+B24+B25+#REF!</f>
        <v>#REF!</v>
      </c>
      <c r="C9" s="271">
        <v>242755</v>
      </c>
      <c r="D9" s="271">
        <v>242755</v>
      </c>
      <c r="E9" s="186">
        <f aca="true" t="shared" si="0" ref="E9:E72">D9/C9</f>
        <v>1</v>
      </c>
      <c r="F9" s="272" t="s">
        <v>297</v>
      </c>
    </row>
    <row r="10" spans="1:6" s="277" customFormat="1" ht="13.5" customHeight="1">
      <c r="A10" s="274" t="s">
        <v>48</v>
      </c>
      <c r="B10" s="275">
        <f>B11+B12+B17+B18+B19+B21</f>
        <v>290009</v>
      </c>
      <c r="C10" s="275">
        <v>67232</v>
      </c>
      <c r="D10" s="275">
        <v>67232</v>
      </c>
      <c r="E10" s="186">
        <f t="shared" si="0"/>
        <v>1</v>
      </c>
      <c r="F10" s="276"/>
    </row>
    <row r="11" spans="1:6" ht="13.5" customHeight="1">
      <c r="A11" s="278" t="s">
        <v>49</v>
      </c>
      <c r="B11" s="279">
        <v>62425</v>
      </c>
      <c r="C11" s="279">
        <v>39983</v>
      </c>
      <c r="D11" s="279">
        <v>39983</v>
      </c>
      <c r="E11" s="186">
        <f t="shared" si="0"/>
        <v>1</v>
      </c>
      <c r="F11" s="280"/>
    </row>
    <row r="12" spans="1:6" ht="13.5" customHeight="1">
      <c r="A12" s="278" t="s">
        <v>50</v>
      </c>
      <c r="B12" s="279">
        <f>SUM(B13:B16)</f>
        <v>68541</v>
      </c>
      <c r="C12" s="279">
        <f>SUM(C13:C16)</f>
        <v>20752</v>
      </c>
      <c r="D12" s="279">
        <f>SUM(D13:D16)</f>
        <v>20752</v>
      </c>
      <c r="E12" s="186">
        <f t="shared" si="0"/>
        <v>1</v>
      </c>
      <c r="F12" s="281"/>
    </row>
    <row r="13" spans="1:6" ht="13.5" customHeight="1">
      <c r="A13" s="282" t="s">
        <v>51</v>
      </c>
      <c r="B13" s="279">
        <v>14937</v>
      </c>
      <c r="C13" s="279">
        <v>7397</v>
      </c>
      <c r="D13" s="279">
        <v>7397</v>
      </c>
      <c r="E13" s="186">
        <f t="shared" si="0"/>
        <v>1</v>
      </c>
      <c r="F13" s="280"/>
    </row>
    <row r="14" spans="1:6" ht="13.5" customHeight="1">
      <c r="A14" s="282" t="s">
        <v>52</v>
      </c>
      <c r="B14" s="279">
        <v>35072</v>
      </c>
      <c r="C14" s="279">
        <v>8160</v>
      </c>
      <c r="D14" s="279">
        <v>8160</v>
      </c>
      <c r="E14" s="186">
        <f t="shared" si="0"/>
        <v>1</v>
      </c>
      <c r="F14" s="280"/>
    </row>
    <row r="15" spans="1:6" ht="13.5" customHeight="1">
      <c r="A15" s="282" t="s">
        <v>53</v>
      </c>
      <c r="B15" s="279">
        <v>100</v>
      </c>
      <c r="C15" s="279">
        <v>1999</v>
      </c>
      <c r="D15" s="279">
        <v>1999</v>
      </c>
      <c r="E15" s="186">
        <f t="shared" si="0"/>
        <v>1</v>
      </c>
      <c r="F15" s="280"/>
    </row>
    <row r="16" spans="1:6" ht="13.5" customHeight="1">
      <c r="A16" s="282" t="s">
        <v>54</v>
      </c>
      <c r="B16" s="279">
        <v>18432</v>
      </c>
      <c r="C16" s="279">
        <v>3196</v>
      </c>
      <c r="D16" s="279">
        <v>3196</v>
      </c>
      <c r="E16" s="186">
        <f t="shared" si="0"/>
        <v>1</v>
      </c>
      <c r="F16" s="280"/>
    </row>
    <row r="17" spans="1:6" ht="13.5" customHeight="1">
      <c r="A17" s="278" t="s">
        <v>55</v>
      </c>
      <c r="B17" s="279">
        <v>7223</v>
      </c>
      <c r="C17" s="279">
        <v>5183</v>
      </c>
      <c r="D17" s="279">
        <v>5183</v>
      </c>
      <c r="E17" s="186">
        <f t="shared" si="0"/>
        <v>1</v>
      </c>
      <c r="F17" s="280"/>
    </row>
    <row r="18" spans="1:6" ht="13.5" customHeight="1">
      <c r="A18" s="278" t="s">
        <v>56</v>
      </c>
      <c r="B18" s="283">
        <v>173076</v>
      </c>
      <c r="C18" s="283"/>
      <c r="D18" s="283"/>
      <c r="E18" s="186"/>
      <c r="F18" s="280"/>
    </row>
    <row r="19" spans="1:6" ht="13.5" customHeight="1">
      <c r="A19" s="278" t="s">
        <v>57</v>
      </c>
      <c r="B19" s="279">
        <v>161</v>
      </c>
      <c r="C19" s="279">
        <v>273</v>
      </c>
      <c r="D19" s="279">
        <v>273</v>
      </c>
      <c r="E19" s="186">
        <f t="shared" si="0"/>
        <v>1</v>
      </c>
      <c r="F19" s="280"/>
    </row>
    <row r="20" spans="1:6" ht="13.5" customHeight="1">
      <c r="A20" s="278" t="s">
        <v>422</v>
      </c>
      <c r="B20" s="279"/>
      <c r="C20" s="279">
        <v>1041</v>
      </c>
      <c r="D20" s="279">
        <v>1041</v>
      </c>
      <c r="E20" s="186">
        <f t="shared" si="0"/>
        <v>1</v>
      </c>
      <c r="F20" s="280"/>
    </row>
    <row r="21" spans="1:6" ht="13.5" customHeight="1">
      <c r="A21" s="284" t="s">
        <v>58</v>
      </c>
      <c r="B21" s="275">
        <v>-21417</v>
      </c>
      <c r="C21" s="275"/>
      <c r="D21" s="275"/>
      <c r="E21" s="186"/>
      <c r="F21" s="280"/>
    </row>
    <row r="22" spans="1:6" s="277" customFormat="1" ht="13.5" customHeight="1">
      <c r="A22" s="285" t="s">
        <v>59</v>
      </c>
      <c r="B22" s="275">
        <v>45148</v>
      </c>
      <c r="C22" s="275">
        <v>61595</v>
      </c>
      <c r="D22" s="275">
        <v>61595</v>
      </c>
      <c r="E22" s="186">
        <f t="shared" si="0"/>
        <v>1</v>
      </c>
      <c r="F22" s="286"/>
    </row>
    <row r="23" spans="1:6" s="277" customFormat="1" ht="25.5" customHeight="1">
      <c r="A23" s="285" t="s">
        <v>60</v>
      </c>
      <c r="B23" s="275">
        <v>22868</v>
      </c>
      <c r="C23" s="275">
        <v>111076</v>
      </c>
      <c r="D23" s="275">
        <v>111076</v>
      </c>
      <c r="E23" s="186">
        <f t="shared" si="0"/>
        <v>1</v>
      </c>
      <c r="F23" s="286"/>
    </row>
    <row r="24" spans="1:6" s="277" customFormat="1" ht="13.5" customHeight="1">
      <c r="A24" s="285" t="s">
        <v>61</v>
      </c>
      <c r="B24" s="275">
        <v>3049</v>
      </c>
      <c r="C24" s="275">
        <v>2852</v>
      </c>
      <c r="D24" s="275">
        <v>2852</v>
      </c>
      <c r="E24" s="186">
        <f t="shared" si="0"/>
        <v>1</v>
      </c>
      <c r="F24" s="287"/>
    </row>
    <row r="25" spans="1:6" s="277" customFormat="1" ht="13.5" customHeight="1">
      <c r="A25" s="285" t="s">
        <v>62</v>
      </c>
      <c r="B25" s="275"/>
      <c r="C25" s="275"/>
      <c r="D25" s="275"/>
      <c r="E25" s="186"/>
      <c r="F25" s="277" t="s">
        <v>297</v>
      </c>
    </row>
    <row r="26" spans="1:5" s="277" customFormat="1" ht="13.5" customHeight="1">
      <c r="A26" s="285" t="s">
        <v>288</v>
      </c>
      <c r="B26" s="275"/>
      <c r="C26" s="275"/>
      <c r="D26" s="275"/>
      <c r="E26" s="186"/>
    </row>
    <row r="27" spans="1:6" s="273" customFormat="1" ht="13.5" customHeight="1">
      <c r="A27" s="288" t="s">
        <v>63</v>
      </c>
      <c r="B27" s="271">
        <f>SUM(B28:B31)</f>
        <v>12326</v>
      </c>
      <c r="C27" s="271">
        <f>SUM(C28:C31)</f>
        <v>63657</v>
      </c>
      <c r="D27" s="271">
        <f>SUM(D28:D32)</f>
        <v>63657</v>
      </c>
      <c r="E27" s="186">
        <f t="shared" si="0"/>
        <v>1</v>
      </c>
      <c r="F27" s="289">
        <v>26389</v>
      </c>
    </row>
    <row r="28" spans="1:6" ht="13.5" customHeight="1">
      <c r="A28" s="290" t="s">
        <v>64</v>
      </c>
      <c r="B28" s="279">
        <v>6600</v>
      </c>
      <c r="C28" s="279"/>
      <c r="D28" s="279"/>
      <c r="E28" s="186"/>
      <c r="F28" s="291"/>
    </row>
    <row r="29" spans="1:6" ht="13.5" customHeight="1">
      <c r="A29" s="290" t="s">
        <v>176</v>
      </c>
      <c r="B29" s="279"/>
      <c r="C29" s="279">
        <v>1270</v>
      </c>
      <c r="D29" s="279">
        <v>1270</v>
      </c>
      <c r="E29" s="186">
        <f t="shared" si="0"/>
        <v>1</v>
      </c>
      <c r="F29" s="291"/>
    </row>
    <row r="30" spans="1:6" ht="13.5" customHeight="1">
      <c r="A30" s="290" t="s">
        <v>177</v>
      </c>
      <c r="B30" s="279">
        <v>2000</v>
      </c>
      <c r="C30" s="279">
        <v>2500</v>
      </c>
      <c r="D30" s="279">
        <v>2500</v>
      </c>
      <c r="E30" s="186">
        <f t="shared" si="0"/>
        <v>1</v>
      </c>
      <c r="F30" s="291"/>
    </row>
    <row r="31" spans="1:6" ht="13.5" customHeight="1">
      <c r="A31" s="292" t="s">
        <v>65</v>
      </c>
      <c r="B31" s="279">
        <v>3726</v>
      </c>
      <c r="C31" s="279">
        <v>59887</v>
      </c>
      <c r="D31" s="279">
        <v>59887</v>
      </c>
      <c r="E31" s="186">
        <f t="shared" si="0"/>
        <v>1</v>
      </c>
      <c r="F31" s="291"/>
    </row>
    <row r="32" spans="1:6" ht="13.5" customHeight="1">
      <c r="A32" s="292" t="s">
        <v>500</v>
      </c>
      <c r="B32" s="279"/>
      <c r="C32" s="279"/>
      <c r="D32" s="279"/>
      <c r="E32" s="186"/>
      <c r="F32" s="291"/>
    </row>
    <row r="33" spans="1:9" ht="13.5" customHeight="1">
      <c r="A33" s="293" t="s">
        <v>66</v>
      </c>
      <c r="B33" s="294">
        <f>B34+B38+B40+B41+B43</f>
        <v>407350</v>
      </c>
      <c r="C33" s="294">
        <v>64480</v>
      </c>
      <c r="D33" s="294">
        <v>64480</v>
      </c>
      <c r="E33" s="186">
        <f t="shared" si="0"/>
        <v>1</v>
      </c>
      <c r="F33" s="295"/>
      <c r="G33" s="295"/>
      <c r="H33" s="295"/>
      <c r="I33" s="295"/>
    </row>
    <row r="34" spans="1:5" ht="13.5" customHeight="1">
      <c r="A34" s="296" t="s">
        <v>67</v>
      </c>
      <c r="B34" s="279">
        <f>SUM(B35:B37)</f>
        <v>228800</v>
      </c>
      <c r="C34" s="279">
        <v>7580</v>
      </c>
      <c r="D34" s="279">
        <v>7580</v>
      </c>
      <c r="E34" s="186">
        <f t="shared" si="0"/>
        <v>1</v>
      </c>
    </row>
    <row r="35" spans="1:5" ht="13.5" customHeight="1">
      <c r="A35" s="297" t="s">
        <v>68</v>
      </c>
      <c r="B35" s="279">
        <v>225000</v>
      </c>
      <c r="C35" s="279">
        <v>1500</v>
      </c>
      <c r="D35" s="279">
        <v>1500</v>
      </c>
      <c r="E35" s="186">
        <f t="shared" si="0"/>
        <v>1</v>
      </c>
    </row>
    <row r="36" spans="1:5" ht="13.5" customHeight="1">
      <c r="A36" s="297" t="s">
        <v>69</v>
      </c>
      <c r="B36" s="279">
        <v>1300</v>
      </c>
      <c r="C36" s="279">
        <v>5500</v>
      </c>
      <c r="D36" s="279">
        <v>5500</v>
      </c>
      <c r="E36" s="186">
        <f t="shared" si="0"/>
        <v>1</v>
      </c>
    </row>
    <row r="37" spans="1:6" ht="13.5" customHeight="1">
      <c r="A37" s="297" t="s">
        <v>70</v>
      </c>
      <c r="B37" s="279">
        <v>2500</v>
      </c>
      <c r="C37" s="279">
        <v>580</v>
      </c>
      <c r="D37" s="279">
        <v>580</v>
      </c>
      <c r="E37" s="186">
        <f t="shared" si="0"/>
        <v>1</v>
      </c>
      <c r="F37" s="298"/>
    </row>
    <row r="38" spans="1:5" ht="13.5" customHeight="1">
      <c r="A38" s="296" t="s">
        <v>71</v>
      </c>
      <c r="B38" s="279">
        <v>65000</v>
      </c>
      <c r="C38" s="279">
        <v>50000</v>
      </c>
      <c r="D38" s="279">
        <v>50000</v>
      </c>
      <c r="E38" s="186">
        <f t="shared" si="0"/>
        <v>1</v>
      </c>
    </row>
    <row r="39" spans="1:5" ht="13.5" customHeight="1">
      <c r="A39" s="297" t="s">
        <v>72</v>
      </c>
      <c r="B39" s="279">
        <v>65000</v>
      </c>
      <c r="C39" s="279">
        <v>50000</v>
      </c>
      <c r="D39" s="279">
        <v>50000</v>
      </c>
      <c r="E39" s="186">
        <f t="shared" si="0"/>
        <v>1</v>
      </c>
    </row>
    <row r="40" spans="1:5" ht="13.5" customHeight="1">
      <c r="A40" s="296" t="s">
        <v>73</v>
      </c>
      <c r="B40" s="279">
        <v>11200</v>
      </c>
      <c r="C40" s="279">
        <v>4800</v>
      </c>
      <c r="D40" s="279">
        <v>4800</v>
      </c>
      <c r="E40" s="186">
        <f t="shared" si="0"/>
        <v>1</v>
      </c>
    </row>
    <row r="41" spans="1:5" ht="13.5" customHeight="1">
      <c r="A41" s="296" t="s">
        <v>74</v>
      </c>
      <c r="B41" s="279">
        <v>100000</v>
      </c>
      <c r="C41" s="279">
        <v>1500</v>
      </c>
      <c r="D41" s="279">
        <v>1500</v>
      </c>
      <c r="E41" s="186">
        <f t="shared" si="0"/>
        <v>1</v>
      </c>
    </row>
    <row r="42" spans="1:5" ht="13.5" customHeight="1">
      <c r="A42" s="297" t="s">
        <v>178</v>
      </c>
      <c r="B42" s="279">
        <v>100000</v>
      </c>
      <c r="C42" s="279">
        <v>1500</v>
      </c>
      <c r="D42" s="279">
        <v>1500</v>
      </c>
      <c r="E42" s="186">
        <f t="shared" si="0"/>
        <v>1</v>
      </c>
    </row>
    <row r="43" spans="1:9" ht="13.5" customHeight="1">
      <c r="A43" s="296" t="s">
        <v>75</v>
      </c>
      <c r="B43" s="279">
        <f>SUM(B44:B46)</f>
        <v>2350</v>
      </c>
      <c r="C43" s="279">
        <v>500</v>
      </c>
      <c r="D43" s="279">
        <v>500</v>
      </c>
      <c r="E43" s="186">
        <f t="shared" si="0"/>
        <v>1</v>
      </c>
      <c r="F43" s="281"/>
      <c r="G43" s="281"/>
      <c r="H43" s="281"/>
      <c r="I43" s="281"/>
    </row>
    <row r="44" spans="1:5" ht="13.5" customHeight="1">
      <c r="A44" s="299" t="s">
        <v>76</v>
      </c>
      <c r="B44" s="279">
        <v>2000</v>
      </c>
      <c r="C44" s="279">
        <v>500</v>
      </c>
      <c r="D44" s="279">
        <v>500</v>
      </c>
      <c r="E44" s="186">
        <f t="shared" si="0"/>
        <v>1</v>
      </c>
    </row>
    <row r="45" spans="1:5" ht="13.5" customHeight="1">
      <c r="A45" s="299" t="s">
        <v>77</v>
      </c>
      <c r="B45" s="279">
        <v>200</v>
      </c>
      <c r="C45" s="279"/>
      <c r="D45" s="279"/>
      <c r="E45" s="186"/>
    </row>
    <row r="46" spans="1:5" ht="13.5" customHeight="1">
      <c r="A46" s="299" t="s">
        <v>78</v>
      </c>
      <c r="B46" s="279">
        <v>150</v>
      </c>
      <c r="C46" s="279"/>
      <c r="D46" s="279"/>
      <c r="E46" s="186"/>
    </row>
    <row r="47" spans="1:5" ht="13.5" customHeight="1">
      <c r="A47" s="299" t="s">
        <v>320</v>
      </c>
      <c r="B47" s="279"/>
      <c r="C47" s="279">
        <v>100</v>
      </c>
      <c r="D47" s="279">
        <v>100</v>
      </c>
      <c r="E47" s="186">
        <f t="shared" si="0"/>
        <v>1</v>
      </c>
    </row>
    <row r="48" spans="1:10" ht="15.75" customHeight="1">
      <c r="A48" s="268" t="s">
        <v>79</v>
      </c>
      <c r="B48" s="294">
        <f>SUM(B49:B58)</f>
        <v>87792</v>
      </c>
      <c r="C48" s="294">
        <v>22584</v>
      </c>
      <c r="D48" s="294">
        <v>22584</v>
      </c>
      <c r="E48" s="186">
        <f t="shared" si="0"/>
        <v>1</v>
      </c>
      <c r="F48" s="295"/>
      <c r="G48" s="295"/>
      <c r="H48" s="295"/>
      <c r="I48" s="295"/>
      <c r="J48" s="295"/>
    </row>
    <row r="49" spans="1:5" ht="14.25" customHeight="1" hidden="1">
      <c r="A49" s="300" t="s">
        <v>80</v>
      </c>
      <c r="B49" s="279">
        <v>760</v>
      </c>
      <c r="C49" s="279"/>
      <c r="D49" s="279"/>
      <c r="E49" s="186" t="e">
        <f t="shared" si="0"/>
        <v>#DIV/0!</v>
      </c>
    </row>
    <row r="50" spans="1:5" ht="7.5" customHeight="1" hidden="1">
      <c r="A50" s="300" t="s">
        <v>81</v>
      </c>
      <c r="B50" s="279">
        <v>61999</v>
      </c>
      <c r="C50" s="279"/>
      <c r="D50" s="279"/>
      <c r="E50" s="186" t="e">
        <f t="shared" si="0"/>
        <v>#DIV/0!</v>
      </c>
    </row>
    <row r="51" spans="1:11" s="139" customFormat="1" ht="7.5" customHeight="1" hidden="1">
      <c r="A51" s="300" t="s">
        <v>82</v>
      </c>
      <c r="B51" s="279"/>
      <c r="C51" s="279"/>
      <c r="D51" s="279"/>
      <c r="E51" s="186" t="e">
        <f t="shared" si="0"/>
        <v>#DIV/0!</v>
      </c>
      <c r="K51" s="5"/>
    </row>
    <row r="52" spans="1:5" ht="7.5" customHeight="1" hidden="1">
      <c r="A52" s="300" t="s">
        <v>83</v>
      </c>
      <c r="B52" s="279"/>
      <c r="C52" s="279"/>
      <c r="D52" s="279"/>
      <c r="E52" s="186" t="e">
        <f t="shared" si="0"/>
        <v>#DIV/0!</v>
      </c>
    </row>
    <row r="53" spans="1:5" ht="7.5" customHeight="1" hidden="1">
      <c r="A53" s="300" t="s">
        <v>84</v>
      </c>
      <c r="B53" s="279">
        <v>18754</v>
      </c>
      <c r="C53" s="279"/>
      <c r="D53" s="279"/>
      <c r="E53" s="186" t="e">
        <f t="shared" si="0"/>
        <v>#DIV/0!</v>
      </c>
    </row>
    <row r="54" spans="1:5" ht="15.75" customHeight="1" hidden="1">
      <c r="A54" s="300" t="s">
        <v>85</v>
      </c>
      <c r="B54" s="279">
        <v>5739</v>
      </c>
      <c r="C54" s="279"/>
      <c r="D54" s="279"/>
      <c r="E54" s="186" t="e">
        <f t="shared" si="0"/>
        <v>#DIV/0!</v>
      </c>
    </row>
    <row r="55" spans="1:5" ht="7.5" customHeight="1" hidden="1">
      <c r="A55" s="300" t="s">
        <v>86</v>
      </c>
      <c r="B55" s="279"/>
      <c r="C55" s="279"/>
      <c r="D55" s="279"/>
      <c r="E55" s="186" t="e">
        <f t="shared" si="0"/>
        <v>#DIV/0!</v>
      </c>
    </row>
    <row r="56" spans="1:5" ht="7.5" customHeight="1" hidden="1">
      <c r="A56" s="300" t="s">
        <v>87</v>
      </c>
      <c r="B56" s="279"/>
      <c r="C56" s="279"/>
      <c r="D56" s="279"/>
      <c r="E56" s="186" t="e">
        <f t="shared" si="0"/>
        <v>#DIV/0!</v>
      </c>
    </row>
    <row r="57" spans="1:5" ht="7.5" customHeight="1" hidden="1">
      <c r="A57" s="300" t="s">
        <v>88</v>
      </c>
      <c r="B57" s="279"/>
      <c r="C57" s="279"/>
      <c r="D57" s="279"/>
      <c r="E57" s="186" t="e">
        <f t="shared" si="0"/>
        <v>#DIV/0!</v>
      </c>
    </row>
    <row r="58" spans="1:5" ht="7.5" customHeight="1" hidden="1">
      <c r="A58" s="300" t="s">
        <v>89</v>
      </c>
      <c r="B58" s="279">
        <v>540</v>
      </c>
      <c r="C58" s="279"/>
      <c r="D58" s="279"/>
      <c r="E58" s="186" t="e">
        <f t="shared" si="0"/>
        <v>#DIV/0!</v>
      </c>
    </row>
    <row r="59" spans="1:5" ht="13.5" customHeight="1">
      <c r="A59" s="268" t="s">
        <v>90</v>
      </c>
      <c r="B59" s="294">
        <f>SUM(B60:B62)</f>
        <v>737</v>
      </c>
      <c r="C59" s="294">
        <v>400</v>
      </c>
      <c r="D59" s="294">
        <v>400</v>
      </c>
      <c r="E59" s="186">
        <f t="shared" si="0"/>
        <v>1</v>
      </c>
    </row>
    <row r="60" spans="1:5" ht="13.5" customHeight="1">
      <c r="A60" s="300" t="s">
        <v>91</v>
      </c>
      <c r="B60" s="279"/>
      <c r="C60" s="279"/>
      <c r="D60" s="279"/>
      <c r="E60" s="186"/>
    </row>
    <row r="61" spans="1:5" ht="13.5" customHeight="1">
      <c r="A61" s="300" t="s">
        <v>92</v>
      </c>
      <c r="B61" s="279"/>
      <c r="C61" s="279"/>
      <c r="D61" s="279"/>
      <c r="E61" s="186"/>
    </row>
    <row r="62" spans="1:5" ht="13.5" customHeight="1">
      <c r="A62" s="300" t="s">
        <v>93</v>
      </c>
      <c r="B62" s="279">
        <v>737</v>
      </c>
      <c r="C62" s="279">
        <v>400</v>
      </c>
      <c r="D62" s="279">
        <v>400</v>
      </c>
      <c r="E62" s="186">
        <f t="shared" si="0"/>
        <v>1</v>
      </c>
    </row>
    <row r="63" spans="1:5" ht="13.5" customHeight="1">
      <c r="A63" s="300" t="s">
        <v>403</v>
      </c>
      <c r="B63" s="279"/>
      <c r="C63" s="279">
        <v>0</v>
      </c>
      <c r="D63" s="279">
        <v>0</v>
      </c>
      <c r="E63" s="186"/>
    </row>
    <row r="64" spans="1:5" ht="18.75" customHeight="1">
      <c r="A64" s="301" t="s">
        <v>12</v>
      </c>
      <c r="B64" s="185">
        <f>B65+B68</f>
        <v>317118</v>
      </c>
      <c r="C64" s="185"/>
      <c r="D64" s="185"/>
      <c r="E64" s="186"/>
    </row>
    <row r="65" spans="1:5" ht="18.75" customHeight="1">
      <c r="A65" s="252" t="s">
        <v>13</v>
      </c>
      <c r="B65" s="185">
        <f>SUM(B66:B66)</f>
        <v>317118</v>
      </c>
      <c r="C65" s="185">
        <v>110322</v>
      </c>
      <c r="D65" s="185">
        <v>110322</v>
      </c>
      <c r="E65" s="186">
        <f t="shared" si="0"/>
        <v>1</v>
      </c>
    </row>
    <row r="66" spans="1:5" ht="13.5" customHeight="1">
      <c r="A66" s="296" t="s">
        <v>94</v>
      </c>
      <c r="B66" s="302">
        <v>317118</v>
      </c>
      <c r="C66" s="302">
        <v>110322</v>
      </c>
      <c r="D66" s="302">
        <v>110322</v>
      </c>
      <c r="E66" s="186">
        <f t="shared" si="0"/>
        <v>1</v>
      </c>
    </row>
    <row r="67" spans="1:5" ht="13.5" customHeight="1">
      <c r="A67" s="300" t="s">
        <v>95</v>
      </c>
      <c r="B67" s="302"/>
      <c r="C67" s="302">
        <v>110322</v>
      </c>
      <c r="D67" s="302">
        <v>110322</v>
      </c>
      <c r="E67" s="186">
        <f t="shared" si="0"/>
        <v>1</v>
      </c>
    </row>
    <row r="68" spans="1:5" ht="18.75" customHeight="1">
      <c r="A68" s="252" t="s">
        <v>20</v>
      </c>
      <c r="B68" s="185">
        <v>0</v>
      </c>
      <c r="C68" s="185"/>
      <c r="D68" s="185"/>
      <c r="E68" s="186"/>
    </row>
    <row r="69" spans="1:5" ht="15.75" customHeight="1">
      <c r="A69" s="252" t="s">
        <v>404</v>
      </c>
      <c r="B69" s="185"/>
      <c r="C69" s="185">
        <v>0</v>
      </c>
      <c r="D69" s="185">
        <v>0</v>
      </c>
      <c r="E69" s="186"/>
    </row>
    <row r="70" spans="1:5" ht="13.5" customHeight="1">
      <c r="A70" s="303" t="s">
        <v>96</v>
      </c>
      <c r="B70" s="185" t="e">
        <f>B7+B64</f>
        <v>#REF!</v>
      </c>
      <c r="C70" s="185">
        <f>C8+C33+C48+C59+C65+C69</f>
        <v>504198</v>
      </c>
      <c r="D70" s="185">
        <f>D8+D33+D48+D59+D65+D69</f>
        <v>504198</v>
      </c>
      <c r="E70" s="186">
        <f t="shared" si="0"/>
        <v>1</v>
      </c>
    </row>
    <row r="71" spans="1:5" ht="16.5" customHeight="1">
      <c r="A71" s="266" t="s">
        <v>97</v>
      </c>
      <c r="B71" s="185">
        <f>B72+B82+B83+B88+B89</f>
        <v>766639</v>
      </c>
      <c r="C71" s="185"/>
      <c r="D71" s="185"/>
      <c r="E71" s="186"/>
    </row>
    <row r="72" spans="1:6" ht="16.5" customHeight="1">
      <c r="A72" s="293" t="s">
        <v>98</v>
      </c>
      <c r="B72" s="279">
        <v>301856</v>
      </c>
      <c r="C72" s="294">
        <f>SUM(C73:C81)</f>
        <v>80241</v>
      </c>
      <c r="D72" s="294">
        <f>SUM(D73:D81)</f>
        <v>80241</v>
      </c>
      <c r="E72" s="186">
        <f t="shared" si="0"/>
        <v>1</v>
      </c>
      <c r="F72" s="5">
        <v>19366</v>
      </c>
    </row>
    <row r="73" spans="1:5" ht="16.5" customHeight="1">
      <c r="A73" s="304" t="s">
        <v>328</v>
      </c>
      <c r="B73" s="279"/>
      <c r="C73" s="279">
        <v>66199</v>
      </c>
      <c r="D73" s="279">
        <v>66199</v>
      </c>
      <c r="E73" s="186">
        <f aca="true" t="shared" si="1" ref="E73:E102">D73/C73</f>
        <v>1</v>
      </c>
    </row>
    <row r="74" spans="1:5" ht="16.5" customHeight="1">
      <c r="A74" s="304" t="s">
        <v>339</v>
      </c>
      <c r="B74" s="279"/>
      <c r="C74" s="279"/>
      <c r="D74" s="279"/>
      <c r="E74" s="186"/>
    </row>
    <row r="75" spans="1:5" ht="16.5" customHeight="1">
      <c r="A75" s="304" t="s">
        <v>329</v>
      </c>
      <c r="B75" s="279"/>
      <c r="C75" s="279">
        <v>968</v>
      </c>
      <c r="D75" s="279">
        <v>968</v>
      </c>
      <c r="E75" s="186">
        <f t="shared" si="1"/>
        <v>1</v>
      </c>
    </row>
    <row r="76" spans="1:5" ht="16.5" customHeight="1">
      <c r="A76" s="304" t="s">
        <v>330</v>
      </c>
      <c r="B76" s="279"/>
      <c r="C76" s="279">
        <v>250</v>
      </c>
      <c r="D76" s="279">
        <v>250</v>
      </c>
      <c r="E76" s="186">
        <f t="shared" si="1"/>
        <v>1</v>
      </c>
    </row>
    <row r="77" spans="1:5" ht="16.5" customHeight="1">
      <c r="A77" s="304" t="s">
        <v>331</v>
      </c>
      <c r="B77" s="279"/>
      <c r="C77" s="279"/>
      <c r="D77" s="279"/>
      <c r="E77" s="186"/>
    </row>
    <row r="78" spans="1:5" ht="16.5" customHeight="1">
      <c r="A78" s="304" t="s">
        <v>332</v>
      </c>
      <c r="B78" s="279"/>
      <c r="C78" s="279">
        <v>1491</v>
      </c>
      <c r="D78" s="279">
        <v>1491</v>
      </c>
      <c r="E78" s="186">
        <f t="shared" si="1"/>
        <v>1</v>
      </c>
    </row>
    <row r="79" spans="1:5" ht="16.5" customHeight="1">
      <c r="A79" s="304" t="s">
        <v>334</v>
      </c>
      <c r="B79" s="279"/>
      <c r="C79" s="279">
        <v>10298</v>
      </c>
      <c r="D79" s="279">
        <v>10298</v>
      </c>
      <c r="E79" s="186">
        <f t="shared" si="1"/>
        <v>1</v>
      </c>
    </row>
    <row r="80" spans="1:5" ht="16.5" customHeight="1">
      <c r="A80" s="304" t="s">
        <v>333</v>
      </c>
      <c r="B80" s="279"/>
      <c r="C80" s="279">
        <v>535</v>
      </c>
      <c r="D80" s="279">
        <v>535</v>
      </c>
      <c r="E80" s="186">
        <f t="shared" si="1"/>
        <v>1</v>
      </c>
    </row>
    <row r="81" spans="1:5" ht="16.5" customHeight="1">
      <c r="A81" s="304" t="s">
        <v>401</v>
      </c>
      <c r="B81" s="279"/>
      <c r="C81" s="279">
        <v>500</v>
      </c>
      <c r="D81" s="279">
        <v>500</v>
      </c>
      <c r="E81" s="186">
        <f t="shared" si="1"/>
        <v>1</v>
      </c>
    </row>
    <row r="82" spans="1:6" ht="13.5" customHeight="1">
      <c r="A82" s="293" t="s">
        <v>173</v>
      </c>
      <c r="B82" s="279">
        <v>80868</v>
      </c>
      <c r="C82" s="294">
        <v>10804</v>
      </c>
      <c r="D82" s="294">
        <v>10804</v>
      </c>
      <c r="E82" s="186">
        <f t="shared" si="1"/>
        <v>1</v>
      </c>
      <c r="F82" s="5">
        <v>2614</v>
      </c>
    </row>
    <row r="83" spans="1:6" ht="14.25" customHeight="1">
      <c r="A83" s="293" t="s">
        <v>99</v>
      </c>
      <c r="B83" s="279">
        <v>339134</v>
      </c>
      <c r="C83" s="294">
        <f>SUM(C84:C87)</f>
        <v>55200</v>
      </c>
      <c r="D83" s="294">
        <f>SUM(D84:D87)</f>
        <v>55200</v>
      </c>
      <c r="E83" s="186">
        <f t="shared" si="1"/>
        <v>1</v>
      </c>
      <c r="F83" s="5">
        <v>4409</v>
      </c>
    </row>
    <row r="84" spans="1:5" ht="14.25" customHeight="1">
      <c r="A84" s="304" t="s">
        <v>335</v>
      </c>
      <c r="B84" s="279"/>
      <c r="C84" s="279">
        <v>17500</v>
      </c>
      <c r="D84" s="279">
        <v>17500</v>
      </c>
      <c r="E84" s="186">
        <f t="shared" si="1"/>
        <v>1</v>
      </c>
    </row>
    <row r="85" spans="1:5" ht="14.25" customHeight="1">
      <c r="A85" s="304" t="s">
        <v>336</v>
      </c>
      <c r="B85" s="279"/>
      <c r="C85" s="279">
        <v>2500</v>
      </c>
      <c r="D85" s="279">
        <v>2500</v>
      </c>
      <c r="E85" s="186">
        <f t="shared" si="1"/>
        <v>1</v>
      </c>
    </row>
    <row r="86" spans="1:5" ht="14.25" customHeight="1">
      <c r="A86" s="304" t="s">
        <v>337</v>
      </c>
      <c r="B86" s="279"/>
      <c r="C86" s="279">
        <v>23500</v>
      </c>
      <c r="D86" s="279">
        <v>23500</v>
      </c>
      <c r="E86" s="186">
        <f t="shared" si="1"/>
        <v>1</v>
      </c>
    </row>
    <row r="87" spans="1:5" ht="14.25" customHeight="1">
      <c r="A87" s="304" t="s">
        <v>338</v>
      </c>
      <c r="B87" s="279"/>
      <c r="C87" s="279">
        <v>11700</v>
      </c>
      <c r="D87" s="279">
        <v>11700</v>
      </c>
      <c r="E87" s="186">
        <f t="shared" si="1"/>
        <v>1</v>
      </c>
    </row>
    <row r="88" spans="1:5" ht="15" customHeight="1">
      <c r="A88" s="293" t="s">
        <v>100</v>
      </c>
      <c r="B88" s="279">
        <v>10683</v>
      </c>
      <c r="C88" s="294">
        <v>22822</v>
      </c>
      <c r="D88" s="294">
        <v>22822</v>
      </c>
      <c r="E88" s="186">
        <f t="shared" si="1"/>
        <v>1</v>
      </c>
    </row>
    <row r="89" spans="1:6" ht="14.25" customHeight="1">
      <c r="A89" s="293" t="s">
        <v>101</v>
      </c>
      <c r="B89" s="279">
        <f>SUM(B90:B93)</f>
        <v>34098</v>
      </c>
      <c r="C89" s="294">
        <f>SUM(C90:C95)</f>
        <v>279108</v>
      </c>
      <c r="D89" s="294">
        <f>SUM(D90:D95)</f>
        <v>279248</v>
      </c>
      <c r="E89" s="186">
        <f t="shared" si="1"/>
        <v>1.0005015979477478</v>
      </c>
      <c r="F89" s="5" t="s">
        <v>299</v>
      </c>
    </row>
    <row r="90" spans="1:5" ht="13.5" customHeight="1">
      <c r="A90" s="187" t="s">
        <v>175</v>
      </c>
      <c r="B90" s="279">
        <v>14643</v>
      </c>
      <c r="C90" s="279">
        <v>179307</v>
      </c>
      <c r="D90" s="279">
        <v>179447</v>
      </c>
      <c r="E90" s="186">
        <f t="shared" si="1"/>
        <v>1.00078078379539</v>
      </c>
    </row>
    <row r="91" spans="1:5" ht="13.5" customHeight="1">
      <c r="A91" s="300" t="s">
        <v>102</v>
      </c>
      <c r="B91" s="279">
        <v>4455</v>
      </c>
      <c r="C91" s="279">
        <v>0</v>
      </c>
      <c r="D91" s="279">
        <v>0</v>
      </c>
      <c r="E91" s="186"/>
    </row>
    <row r="92" spans="1:5" ht="13.5" customHeight="1">
      <c r="A92" s="300" t="s">
        <v>103</v>
      </c>
      <c r="B92" s="279">
        <v>15000</v>
      </c>
      <c r="C92" s="279">
        <v>0</v>
      </c>
      <c r="D92" s="279">
        <v>0</v>
      </c>
      <c r="E92" s="186"/>
    </row>
    <row r="93" spans="1:6" ht="13.5" customHeight="1">
      <c r="A93" s="300" t="s">
        <v>104</v>
      </c>
      <c r="B93" s="279"/>
      <c r="C93" s="305">
        <v>10000</v>
      </c>
      <c r="D93" s="305">
        <v>10000</v>
      </c>
      <c r="E93" s="186">
        <f t="shared" si="1"/>
        <v>1</v>
      </c>
      <c r="F93" s="5">
        <v>17096</v>
      </c>
    </row>
    <row r="94" spans="1:6" ht="13.5" customHeight="1">
      <c r="A94" s="300" t="s">
        <v>185</v>
      </c>
      <c r="B94" s="279"/>
      <c r="C94" s="279">
        <v>20580</v>
      </c>
      <c r="D94" s="279">
        <v>20580</v>
      </c>
      <c r="E94" s="186">
        <f t="shared" si="1"/>
        <v>1</v>
      </c>
      <c r="F94" s="5">
        <v>7378</v>
      </c>
    </row>
    <row r="95" spans="1:5" ht="13.5" customHeight="1">
      <c r="A95" s="300" t="s">
        <v>303</v>
      </c>
      <c r="B95" s="279"/>
      <c r="C95" s="279">
        <v>69221</v>
      </c>
      <c r="D95" s="279">
        <v>69221</v>
      </c>
      <c r="E95" s="186">
        <f t="shared" si="1"/>
        <v>1</v>
      </c>
    </row>
    <row r="96" spans="1:5" ht="16.5" customHeight="1">
      <c r="A96" s="301" t="s">
        <v>105</v>
      </c>
      <c r="B96" s="306">
        <f>SUM(B97:B99)</f>
        <v>0</v>
      </c>
      <c r="C96" s="306"/>
      <c r="D96" s="306"/>
      <c r="E96" s="186"/>
    </row>
    <row r="97" spans="1:5" ht="16.5" customHeight="1">
      <c r="A97" s="252" t="s">
        <v>106</v>
      </c>
      <c r="B97" s="306">
        <v>0</v>
      </c>
      <c r="C97" s="306"/>
      <c r="D97" s="306"/>
      <c r="E97" s="186"/>
    </row>
    <row r="98" spans="1:5" ht="14.25" customHeight="1">
      <c r="A98" s="307" t="s">
        <v>107</v>
      </c>
      <c r="B98" s="306"/>
      <c r="C98" s="306"/>
      <c r="D98" s="306"/>
      <c r="E98" s="186"/>
    </row>
    <row r="99" spans="1:5" ht="16.5" customHeight="1">
      <c r="A99" s="252" t="s">
        <v>41</v>
      </c>
      <c r="B99" s="306">
        <v>0</v>
      </c>
      <c r="C99" s="306"/>
      <c r="D99" s="306"/>
      <c r="E99" s="186"/>
    </row>
    <row r="100" spans="1:5" ht="16.5" customHeight="1">
      <c r="A100" s="252" t="s">
        <v>382</v>
      </c>
      <c r="B100" s="306"/>
      <c r="C100" s="308">
        <v>55601</v>
      </c>
      <c r="D100" s="308">
        <v>60761</v>
      </c>
      <c r="E100" s="186">
        <f t="shared" si="1"/>
        <v>1.0928040862574415</v>
      </c>
    </row>
    <row r="101" spans="1:5" ht="16.5" customHeight="1">
      <c r="A101" s="252" t="s">
        <v>501</v>
      </c>
      <c r="B101" s="306"/>
      <c r="C101" s="309"/>
      <c r="D101" s="309"/>
      <c r="E101" s="186"/>
    </row>
    <row r="102" spans="1:6" ht="18.75" customHeight="1">
      <c r="A102" s="303" t="s">
        <v>108</v>
      </c>
      <c r="B102" s="185">
        <f>B71+B96</f>
        <v>766639</v>
      </c>
      <c r="C102" s="185">
        <f>SUM(C72+C82+C83+C88+C89+C100)</f>
        <v>503776</v>
      </c>
      <c r="D102" s="185">
        <f>SUM(D72+D82+D83+D88+D89+D100)</f>
        <v>509076</v>
      </c>
      <c r="E102" s="186">
        <f t="shared" si="1"/>
        <v>1.0105205488153466</v>
      </c>
      <c r="F102" s="5" t="s">
        <v>300</v>
      </c>
    </row>
    <row r="103" spans="2:6" ht="3" customHeight="1">
      <c r="B103" s="70"/>
      <c r="F103" s="5">
        <v>449386</v>
      </c>
    </row>
    <row r="104" ht="13.5" customHeight="1">
      <c r="B104" s="70"/>
    </row>
    <row r="105" ht="13.5" customHeight="1">
      <c r="B105" s="70"/>
    </row>
    <row r="106" ht="13.5" customHeight="1">
      <c r="B106" s="70"/>
    </row>
    <row r="107" ht="13.5" customHeight="1">
      <c r="B107" s="70"/>
    </row>
    <row r="108" ht="13.5" customHeight="1">
      <c r="B108" s="70"/>
    </row>
    <row r="109" ht="13.5" customHeight="1">
      <c r="B109" s="70"/>
    </row>
    <row r="110" ht="13.5" customHeight="1">
      <c r="B110" s="70"/>
    </row>
    <row r="111" ht="11.25">
      <c r="B111" s="70"/>
    </row>
    <row r="112" ht="11.25">
      <c r="B112" s="70"/>
    </row>
    <row r="113" ht="11.25">
      <c r="B113" s="70"/>
    </row>
    <row r="114" ht="11.25">
      <c r="B114" s="70"/>
    </row>
  </sheetData>
  <sheetProtection selectLockedCells="1" selectUnlockedCells="1"/>
  <mergeCells count="4">
    <mergeCell ref="A3:C3"/>
    <mergeCell ref="A4:C4"/>
    <mergeCell ref="A1:E1"/>
    <mergeCell ref="C5:E5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80" zoomScaleSheetLayoutView="80" zoomScalePageLayoutView="0" workbookViewId="0" topLeftCell="A1">
      <selection activeCell="M1" sqref="M1"/>
    </sheetView>
  </sheetViews>
  <sheetFormatPr defaultColWidth="9.00390625" defaultRowHeight="12.75"/>
  <cols>
    <col min="1" max="1" width="63.125" style="5" customWidth="1"/>
    <col min="2" max="2" width="14.75390625" style="5" customWidth="1"/>
    <col min="3" max="3" width="12.75390625" style="5" customWidth="1"/>
    <col min="4" max="4" width="12.125" style="5" customWidth="1"/>
    <col min="5" max="5" width="0.2421875" style="5" hidden="1" customWidth="1"/>
    <col min="6" max="12" width="9.125" style="5" hidden="1" customWidth="1"/>
    <col min="13" max="16384" width="9.125" style="5" customWidth="1"/>
  </cols>
  <sheetData>
    <row r="1" spans="1:12" s="259" customFormat="1" ht="18.75" customHeight="1">
      <c r="A1" s="200" t="s">
        <v>502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4" ht="22.5" customHeight="1">
      <c r="A2" s="311" t="s">
        <v>181</v>
      </c>
      <c r="B2" s="311"/>
      <c r="C2" s="312"/>
      <c r="D2" s="312"/>
    </row>
    <row r="3" spans="1:4" ht="21.75" customHeight="1">
      <c r="A3" s="311" t="s">
        <v>503</v>
      </c>
      <c r="B3" s="311"/>
      <c r="C3" s="312"/>
      <c r="D3" s="312"/>
    </row>
    <row r="4" spans="1:4" ht="19.5" customHeight="1">
      <c r="A4" s="69"/>
      <c r="C4" s="313"/>
      <c r="D4" s="313"/>
    </row>
    <row r="5" spans="1:6" ht="42.75" customHeight="1">
      <c r="A5" s="314" t="s">
        <v>109</v>
      </c>
      <c r="B5" s="140" t="s">
        <v>467</v>
      </c>
      <c r="C5" s="154" t="s">
        <v>496</v>
      </c>
      <c r="D5" s="257" t="s">
        <v>497</v>
      </c>
      <c r="E5" s="315"/>
      <c r="F5" s="316"/>
    </row>
    <row r="6" spans="1:6" ht="16.5" customHeight="1">
      <c r="A6" s="266" t="s">
        <v>110</v>
      </c>
      <c r="B6" s="317">
        <v>747099</v>
      </c>
      <c r="C6" s="317">
        <v>492124</v>
      </c>
      <c r="D6" s="318">
        <f>C6/B6</f>
        <v>0.6587132361306869</v>
      </c>
      <c r="E6" s="319"/>
      <c r="F6" s="320"/>
    </row>
    <row r="7" spans="1:6" ht="13.5" customHeight="1">
      <c r="A7" s="252" t="s">
        <v>111</v>
      </c>
      <c r="B7" s="80">
        <f>SUM(B8:B9)</f>
        <v>737099</v>
      </c>
      <c r="C7" s="80">
        <f>SUM(C8:C9)</f>
        <v>482124</v>
      </c>
      <c r="D7" s="318">
        <f>C7/B7</f>
        <v>0.6540831014558425</v>
      </c>
      <c r="E7" s="321"/>
      <c r="F7" s="322"/>
    </row>
    <row r="8" spans="1:6" ht="13.5" customHeight="1">
      <c r="A8" s="296" t="s">
        <v>112</v>
      </c>
      <c r="B8" s="323">
        <v>725594</v>
      </c>
      <c r="C8" s="323">
        <v>470243</v>
      </c>
      <c r="D8" s="318">
        <f>C8/B8</f>
        <v>0.6480800557887745</v>
      </c>
      <c r="E8" s="324"/>
      <c r="F8" s="322"/>
    </row>
    <row r="9" spans="1:6" ht="16.5" customHeight="1">
      <c r="A9" s="325" t="s">
        <v>113</v>
      </c>
      <c r="B9" s="326">
        <v>11505</v>
      </c>
      <c r="C9" s="326">
        <v>11881</v>
      </c>
      <c r="D9" s="318">
        <f>C9/B9</f>
        <v>1.0326814428509343</v>
      </c>
      <c r="E9" s="327">
        <v>1636</v>
      </c>
      <c r="F9" s="328"/>
    </row>
    <row r="10" spans="1:6" ht="13.5" customHeight="1">
      <c r="A10" s="329" t="s">
        <v>114</v>
      </c>
      <c r="B10" s="330"/>
      <c r="C10" s="330"/>
      <c r="D10" s="318"/>
      <c r="E10" s="331"/>
      <c r="F10" s="322"/>
    </row>
    <row r="11" spans="1:6" ht="13.5" customHeight="1">
      <c r="A11" s="300" t="s">
        <v>115</v>
      </c>
      <c r="B11" s="330"/>
      <c r="C11" s="330"/>
      <c r="D11" s="318"/>
      <c r="E11" s="332"/>
      <c r="F11" s="322"/>
    </row>
    <row r="12" spans="1:6" ht="13.5" customHeight="1">
      <c r="A12" s="300" t="s">
        <v>116</v>
      </c>
      <c r="B12" s="326"/>
      <c r="C12" s="326"/>
      <c r="D12" s="318"/>
      <c r="E12" s="332"/>
      <c r="F12" s="328"/>
    </row>
    <row r="13" spans="1:6" ht="13.5" customHeight="1">
      <c r="A13" s="300" t="s">
        <v>117</v>
      </c>
      <c r="B13" s="326"/>
      <c r="C13" s="326"/>
      <c r="D13" s="318"/>
      <c r="E13" s="332"/>
      <c r="F13" s="328"/>
    </row>
    <row r="14" spans="1:6" ht="13.5" customHeight="1">
      <c r="A14" s="300" t="s">
        <v>118</v>
      </c>
      <c r="B14" s="326"/>
      <c r="C14" s="326"/>
      <c r="D14" s="318"/>
      <c r="E14" s="332"/>
      <c r="F14" s="328"/>
    </row>
    <row r="15" spans="1:6" ht="16.5" customHeight="1">
      <c r="A15" s="300" t="s">
        <v>119</v>
      </c>
      <c r="B15" s="326"/>
      <c r="C15" s="326"/>
      <c r="D15" s="318"/>
      <c r="E15" s="332"/>
      <c r="F15" s="328"/>
    </row>
    <row r="16" spans="1:6" ht="13.5" customHeight="1">
      <c r="A16" s="329" t="s">
        <v>120</v>
      </c>
      <c r="B16" s="330">
        <v>0</v>
      </c>
      <c r="C16" s="330">
        <v>0</v>
      </c>
      <c r="D16" s="318"/>
      <c r="E16" s="331"/>
      <c r="F16" s="322"/>
    </row>
    <row r="17" spans="1:6" ht="13.5" customHeight="1">
      <c r="A17" s="300" t="s">
        <v>121</v>
      </c>
      <c r="B17" s="326"/>
      <c r="C17" s="326"/>
      <c r="D17" s="318"/>
      <c r="E17" s="332"/>
      <c r="F17" s="328"/>
    </row>
    <row r="18" spans="1:6" ht="14.25" customHeight="1">
      <c r="A18" s="300" t="s">
        <v>122</v>
      </c>
      <c r="B18" s="326"/>
      <c r="C18" s="326"/>
      <c r="D18" s="318"/>
      <c r="E18" s="332"/>
      <c r="F18" s="328"/>
    </row>
    <row r="19" spans="1:6" ht="16.5" customHeight="1">
      <c r="A19" s="300" t="s">
        <v>123</v>
      </c>
      <c r="B19" s="326">
        <v>0</v>
      </c>
      <c r="C19" s="326">
        <v>0</v>
      </c>
      <c r="D19" s="318"/>
      <c r="E19" s="332"/>
      <c r="F19" s="328"/>
    </row>
    <row r="20" spans="1:6" ht="16.5" customHeight="1">
      <c r="A20" s="301" t="s">
        <v>12</v>
      </c>
      <c r="B20" s="330">
        <v>10000</v>
      </c>
      <c r="C20" s="330">
        <v>10000</v>
      </c>
      <c r="D20" s="318">
        <f>C20/B20</f>
        <v>1</v>
      </c>
      <c r="E20" s="333"/>
      <c r="F20" s="322"/>
    </row>
    <row r="21" spans="1:6" ht="16.5" customHeight="1">
      <c r="A21" s="252" t="s">
        <v>13</v>
      </c>
      <c r="B21" s="330">
        <v>10000</v>
      </c>
      <c r="C21" s="330">
        <v>10000</v>
      </c>
      <c r="D21" s="318">
        <f>C21/B21</f>
        <v>1</v>
      </c>
      <c r="E21" s="321"/>
      <c r="F21" s="322"/>
    </row>
    <row r="22" spans="1:6" ht="16.5" customHeight="1">
      <c r="A22" s="296" t="s">
        <v>124</v>
      </c>
      <c r="B22" s="326">
        <v>10000</v>
      </c>
      <c r="C22" s="326">
        <v>10000</v>
      </c>
      <c r="D22" s="318">
        <f>C22/B22</f>
        <v>1</v>
      </c>
      <c r="E22" s="324"/>
      <c r="F22" s="322"/>
    </row>
    <row r="23" spans="1:6" ht="16.5" customHeight="1">
      <c r="A23" s="300" t="s">
        <v>125</v>
      </c>
      <c r="B23" s="330"/>
      <c r="C23" s="330"/>
      <c r="D23" s="318"/>
      <c r="E23" s="332"/>
      <c r="F23" s="322"/>
    </row>
    <row r="24" spans="1:6" ht="16.5" customHeight="1">
      <c r="A24" s="252" t="s">
        <v>20</v>
      </c>
      <c r="B24" s="330"/>
      <c r="C24" s="330"/>
      <c r="D24" s="318"/>
      <c r="E24" s="321"/>
      <c r="F24" s="322"/>
    </row>
    <row r="25" spans="1:6" ht="16.5" customHeight="1">
      <c r="A25" s="303" t="s">
        <v>126</v>
      </c>
      <c r="B25" s="330"/>
      <c r="C25" s="330"/>
      <c r="D25" s="318"/>
      <c r="E25" s="334"/>
      <c r="F25" s="322"/>
    </row>
    <row r="26" spans="1:6" ht="16.5" customHeight="1">
      <c r="A26" s="266" t="s">
        <v>127</v>
      </c>
      <c r="B26" s="330"/>
      <c r="C26" s="330"/>
      <c r="D26" s="318"/>
      <c r="E26" s="335"/>
      <c r="F26" s="322"/>
    </row>
    <row r="27" spans="1:6" ht="16.5" customHeight="1">
      <c r="A27" s="252" t="s">
        <v>128</v>
      </c>
      <c r="B27" s="330">
        <v>727199</v>
      </c>
      <c r="C27" s="330">
        <v>494441</v>
      </c>
      <c r="D27" s="318">
        <f>C27/B27</f>
        <v>0.6799253024275336</v>
      </c>
      <c r="E27" s="321"/>
      <c r="F27" s="322"/>
    </row>
    <row r="28" spans="1:6" ht="13.5" customHeight="1">
      <c r="A28" s="336" t="s">
        <v>129</v>
      </c>
      <c r="B28" s="330">
        <f>SUM(B29:B31)</f>
        <v>52900</v>
      </c>
      <c r="C28" s="330">
        <v>53276</v>
      </c>
      <c r="D28" s="318">
        <f>C28/B28</f>
        <v>1.0071077504725898</v>
      </c>
      <c r="E28" s="337"/>
      <c r="F28" s="322"/>
    </row>
    <row r="29" spans="1:6" ht="13.5" customHeight="1">
      <c r="A29" s="338" t="s">
        <v>130</v>
      </c>
      <c r="B29" s="330">
        <v>50000</v>
      </c>
      <c r="C29" s="330">
        <v>50000</v>
      </c>
      <c r="D29" s="318">
        <f>C29/B29</f>
        <v>1</v>
      </c>
      <c r="E29" s="339"/>
      <c r="F29" s="322"/>
    </row>
    <row r="30" spans="1:6" ht="13.5" customHeight="1">
      <c r="A30" s="340" t="s">
        <v>131</v>
      </c>
      <c r="B30" s="330">
        <v>2800</v>
      </c>
      <c r="C30" s="330">
        <v>3176</v>
      </c>
      <c r="D30" s="318">
        <f>C30/B30</f>
        <v>1.1342857142857143</v>
      </c>
      <c r="E30" s="341"/>
      <c r="F30" s="322"/>
    </row>
    <row r="31" spans="1:9" ht="13.5" customHeight="1">
      <c r="A31" s="338" t="s">
        <v>132</v>
      </c>
      <c r="B31" s="330">
        <v>100</v>
      </c>
      <c r="C31" s="330">
        <v>100</v>
      </c>
      <c r="D31" s="318">
        <f>C31/B31</f>
        <v>1</v>
      </c>
      <c r="E31" s="339"/>
      <c r="F31" s="322"/>
      <c r="H31" s="291"/>
      <c r="I31" s="291"/>
    </row>
    <row r="32" spans="1:4" ht="13.5" customHeight="1">
      <c r="A32" s="336" t="s">
        <v>504</v>
      </c>
      <c r="B32" s="330"/>
      <c r="C32" s="330"/>
      <c r="D32" s="318"/>
    </row>
    <row r="33" spans="1:4" ht="13.5" customHeight="1">
      <c r="A33" s="342" t="s">
        <v>133</v>
      </c>
      <c r="B33" s="326"/>
      <c r="C33" s="326"/>
      <c r="D33" s="318"/>
    </row>
    <row r="34" spans="1:4" ht="13.5" customHeight="1">
      <c r="A34" s="342" t="s">
        <v>134</v>
      </c>
      <c r="B34" s="326"/>
      <c r="C34" s="326"/>
      <c r="D34" s="318"/>
    </row>
    <row r="35" spans="1:4" ht="13.5" customHeight="1">
      <c r="A35" s="342"/>
      <c r="B35" s="326"/>
      <c r="C35" s="326"/>
      <c r="D35" s="318"/>
    </row>
    <row r="36" spans="1:4" ht="13.5" customHeight="1">
      <c r="A36" s="252" t="s">
        <v>135</v>
      </c>
      <c r="B36" s="330">
        <v>694821</v>
      </c>
      <c r="C36" s="330">
        <v>441165</v>
      </c>
      <c r="D36" s="318">
        <f aca="true" t="shared" si="0" ref="D36:D43">C36/B36</f>
        <v>0.6349333137599468</v>
      </c>
    </row>
    <row r="37" spans="1:4" ht="13.5" customHeight="1">
      <c r="A37" s="336" t="s">
        <v>136</v>
      </c>
      <c r="B37" s="330">
        <f>SUM(B38:B43)</f>
        <v>10522</v>
      </c>
      <c r="C37" s="330">
        <v>12217</v>
      </c>
      <c r="D37" s="318">
        <f t="shared" si="0"/>
        <v>1.1610910473294052</v>
      </c>
    </row>
    <row r="38" spans="1:4" ht="13.5" customHeight="1">
      <c r="A38" s="297" t="s">
        <v>425</v>
      </c>
      <c r="B38" s="326">
        <v>2500</v>
      </c>
      <c r="C38" s="326">
        <v>2500</v>
      </c>
      <c r="D38" s="318">
        <f t="shared" si="0"/>
        <v>1</v>
      </c>
    </row>
    <row r="39" spans="1:4" ht="15.75" customHeight="1">
      <c r="A39" s="297" t="s">
        <v>426</v>
      </c>
      <c r="B39" s="326">
        <v>3936</v>
      </c>
      <c r="C39" s="326">
        <v>3936</v>
      </c>
      <c r="D39" s="318">
        <f t="shared" si="0"/>
        <v>1</v>
      </c>
    </row>
    <row r="40" spans="1:4" ht="15.75" customHeight="1">
      <c r="A40" s="343" t="s">
        <v>427</v>
      </c>
      <c r="B40" s="344">
        <v>1000</v>
      </c>
      <c r="C40" s="344">
        <v>1000</v>
      </c>
      <c r="D40" s="318">
        <f t="shared" si="0"/>
        <v>1</v>
      </c>
    </row>
    <row r="41" spans="1:4" ht="15.75" customHeight="1">
      <c r="A41" s="343" t="s">
        <v>428</v>
      </c>
      <c r="B41" s="344">
        <v>1250</v>
      </c>
      <c r="C41" s="344">
        <v>1250</v>
      </c>
      <c r="D41" s="318">
        <f t="shared" si="0"/>
        <v>1</v>
      </c>
    </row>
    <row r="42" spans="1:4" ht="15.75" customHeight="1">
      <c r="A42" s="343" t="s">
        <v>429</v>
      </c>
      <c r="B42" s="344">
        <v>300</v>
      </c>
      <c r="C42" s="344">
        <v>300</v>
      </c>
      <c r="D42" s="318">
        <f t="shared" si="0"/>
        <v>1</v>
      </c>
    </row>
    <row r="43" spans="1:4" ht="15.75" customHeight="1">
      <c r="A43" s="343" t="s">
        <v>430</v>
      </c>
      <c r="B43" s="344">
        <v>1536</v>
      </c>
      <c r="C43" s="344">
        <v>1536</v>
      </c>
      <c r="D43" s="318">
        <f t="shared" si="0"/>
        <v>1</v>
      </c>
    </row>
    <row r="44" spans="1:4" ht="13.5" customHeight="1">
      <c r="A44" s="343" t="s">
        <v>462</v>
      </c>
      <c r="B44" s="344"/>
      <c r="C44" s="344"/>
      <c r="D44" s="318"/>
    </row>
    <row r="45" spans="1:4" ht="13.5" customHeight="1">
      <c r="A45" s="343" t="s">
        <v>505</v>
      </c>
      <c r="B45" s="344"/>
      <c r="C45" s="344">
        <v>1695</v>
      </c>
      <c r="D45" s="318"/>
    </row>
    <row r="46" spans="1:6" ht="13.5" customHeight="1">
      <c r="A46" s="338" t="s">
        <v>130</v>
      </c>
      <c r="B46" s="330">
        <v>675594</v>
      </c>
      <c r="C46" s="330">
        <v>420243</v>
      </c>
      <c r="D46" s="318">
        <f>C46/B46</f>
        <v>0.6220348315704403</v>
      </c>
      <c r="E46" s="339"/>
      <c r="F46" s="322"/>
    </row>
    <row r="47" spans="1:6" ht="13.5" customHeight="1">
      <c r="A47" s="340" t="s">
        <v>131</v>
      </c>
      <c r="B47" s="330">
        <v>8705</v>
      </c>
      <c r="C47" s="330">
        <v>8705</v>
      </c>
      <c r="D47" s="318">
        <f>C47/B47</f>
        <v>1</v>
      </c>
      <c r="E47" s="341"/>
      <c r="F47" s="322"/>
    </row>
    <row r="48" spans="1:9" ht="13.5" customHeight="1">
      <c r="A48" s="338" t="s">
        <v>132</v>
      </c>
      <c r="B48" s="330"/>
      <c r="C48" s="330"/>
      <c r="D48" s="318"/>
      <c r="E48" s="339"/>
      <c r="F48" s="322"/>
      <c r="H48" s="291"/>
      <c r="I48" s="291"/>
    </row>
    <row r="49" spans="1:4" ht="13.5" customHeight="1">
      <c r="A49" s="336" t="s">
        <v>506</v>
      </c>
      <c r="B49" s="345">
        <v>0</v>
      </c>
      <c r="C49" s="345"/>
      <c r="D49" s="318"/>
    </row>
    <row r="50" spans="1:4" ht="13.5" customHeight="1">
      <c r="A50" s="252" t="s">
        <v>137</v>
      </c>
      <c r="B50" s="345">
        <v>0</v>
      </c>
      <c r="C50" s="345"/>
      <c r="D50" s="318"/>
    </row>
    <row r="51" spans="1:4" ht="13.5" customHeight="1">
      <c r="A51" s="336" t="s">
        <v>138</v>
      </c>
      <c r="B51" s="345">
        <v>0</v>
      </c>
      <c r="C51" s="345"/>
      <c r="D51" s="318"/>
    </row>
    <row r="52" spans="1:4" ht="13.5" customHeight="1">
      <c r="A52" s="336" t="s">
        <v>139</v>
      </c>
      <c r="B52" s="345">
        <v>0</v>
      </c>
      <c r="C52" s="345"/>
      <c r="D52" s="318"/>
    </row>
    <row r="53" spans="1:4" ht="13.5" customHeight="1">
      <c r="A53" s="346"/>
      <c r="B53" s="326"/>
      <c r="C53" s="326"/>
      <c r="D53" s="318"/>
    </row>
    <row r="54" spans="1:4" ht="13.5" customHeight="1">
      <c r="A54" s="346"/>
      <c r="B54" s="326"/>
      <c r="C54" s="326"/>
      <c r="D54" s="318"/>
    </row>
    <row r="55" spans="1:4" ht="13.5" customHeight="1">
      <c r="A55" s="347"/>
      <c r="B55" s="326"/>
      <c r="C55" s="326"/>
      <c r="D55" s="318"/>
    </row>
    <row r="56" spans="1:4" ht="13.5" customHeight="1">
      <c r="A56" s="301" t="s">
        <v>38</v>
      </c>
      <c r="B56" s="345">
        <v>0</v>
      </c>
      <c r="C56" s="345"/>
      <c r="D56" s="318"/>
    </row>
    <row r="57" spans="1:4" ht="13.5" customHeight="1">
      <c r="A57" s="252" t="s">
        <v>106</v>
      </c>
      <c r="B57" s="345">
        <v>0</v>
      </c>
      <c r="C57" s="345"/>
      <c r="D57" s="318"/>
    </row>
    <row r="58" spans="1:4" ht="13.5" customHeight="1">
      <c r="A58" s="307" t="s">
        <v>140</v>
      </c>
      <c r="B58" s="348"/>
      <c r="C58" s="348"/>
      <c r="D58" s="318"/>
    </row>
    <row r="59" spans="1:4" ht="13.5" customHeight="1">
      <c r="A59" s="252" t="s">
        <v>41</v>
      </c>
      <c r="B59" s="345">
        <v>0</v>
      </c>
      <c r="C59" s="345"/>
      <c r="D59" s="318"/>
    </row>
    <row r="60" spans="1:4" ht="13.5" customHeight="1">
      <c r="A60" s="303" t="s">
        <v>141</v>
      </c>
      <c r="B60" s="349">
        <v>747721</v>
      </c>
      <c r="C60" s="349">
        <v>494441</v>
      </c>
      <c r="D60" s="318">
        <f>C60/B60</f>
        <v>0.6612640276252774</v>
      </c>
    </row>
    <row r="61" spans="1:6" ht="13.5" customHeight="1">
      <c r="A61" s="350"/>
      <c r="B61" s="351"/>
      <c r="C61" s="350"/>
      <c r="D61" s="352"/>
      <c r="E61" s="337"/>
      <c r="F61" s="322"/>
    </row>
    <row r="62" spans="1:12" s="357" customFormat="1" ht="13.5" customHeight="1">
      <c r="A62" s="353"/>
      <c r="B62" s="280"/>
      <c r="C62" s="353"/>
      <c r="D62" s="354"/>
      <c r="E62" s="355"/>
      <c r="F62" s="356"/>
      <c r="G62" s="5"/>
      <c r="H62" s="5"/>
      <c r="I62" s="5"/>
      <c r="J62" s="5"/>
      <c r="K62" s="5"/>
      <c r="L62" s="5"/>
    </row>
    <row r="63" spans="2:6" s="357" customFormat="1" ht="13.5" customHeight="1">
      <c r="B63" s="280"/>
      <c r="D63" s="354"/>
      <c r="E63" s="358"/>
      <c r="F63" s="359"/>
    </row>
    <row r="64" spans="2:6" s="357" customFormat="1" ht="16.5" customHeight="1">
      <c r="B64" s="280"/>
      <c r="D64" s="354"/>
      <c r="E64" s="358"/>
      <c r="F64" s="359"/>
    </row>
    <row r="65" spans="2:6" s="357" customFormat="1" ht="16.5" customHeight="1">
      <c r="B65" s="280"/>
      <c r="D65" s="360"/>
      <c r="E65" s="71"/>
      <c r="F65" s="361"/>
    </row>
    <row r="66" spans="4:6" s="357" customFormat="1" ht="13.5" customHeight="1">
      <c r="D66" s="360"/>
      <c r="E66" s="362"/>
      <c r="F66" s="361"/>
    </row>
    <row r="67" spans="1:12" ht="13.5" customHeight="1">
      <c r="A67" s="357"/>
      <c r="B67" s="357"/>
      <c r="C67" s="357"/>
      <c r="D67" s="363"/>
      <c r="E67" s="364"/>
      <c r="F67" s="359"/>
      <c r="G67" s="357"/>
      <c r="H67" s="357"/>
      <c r="I67" s="357"/>
      <c r="J67" s="357"/>
      <c r="K67" s="357"/>
      <c r="L67" s="357"/>
    </row>
    <row r="68" spans="4:9" ht="13.5" customHeight="1">
      <c r="D68" s="365"/>
      <c r="E68" s="366"/>
      <c r="F68" s="367"/>
      <c r="I68" s="357"/>
    </row>
    <row r="69" spans="4:8" ht="13.5" customHeight="1">
      <c r="D69" s="368"/>
      <c r="E69" s="369"/>
      <c r="F69" s="370"/>
      <c r="H69" s="357"/>
    </row>
    <row r="70" spans="4:8" ht="13.5" customHeight="1">
      <c r="D70" s="368"/>
      <c r="E70" s="369"/>
      <c r="F70" s="370"/>
      <c r="H70" s="357"/>
    </row>
    <row r="71" spans="4:8" ht="13.5" customHeight="1">
      <c r="D71" s="371"/>
      <c r="E71" s="337"/>
      <c r="F71" s="372"/>
      <c r="H71" s="357"/>
    </row>
    <row r="72" spans="4:6" ht="13.5" customHeight="1">
      <c r="D72" s="360"/>
      <c r="E72" s="321"/>
      <c r="F72" s="322"/>
    </row>
    <row r="73" spans="4:6" ht="13.5" customHeight="1">
      <c r="D73" s="371"/>
      <c r="E73" s="337"/>
      <c r="F73" s="328"/>
    </row>
    <row r="74" spans="4:6" ht="13.5" customHeight="1">
      <c r="D74" s="371"/>
      <c r="E74" s="337"/>
      <c r="F74" s="322"/>
    </row>
    <row r="75" spans="4:6" ht="13.5" customHeight="1">
      <c r="D75" s="373"/>
      <c r="E75" s="374"/>
      <c r="F75" s="375"/>
    </row>
    <row r="76" spans="4:6" ht="13.5" customHeight="1">
      <c r="D76" s="373"/>
      <c r="E76" s="374"/>
      <c r="F76" s="375"/>
    </row>
    <row r="77" spans="4:6" ht="16.5" customHeight="1">
      <c r="D77" s="376"/>
      <c r="E77" s="377"/>
      <c r="F77" s="375"/>
    </row>
    <row r="78" spans="4:6" ht="13.5" customHeight="1">
      <c r="D78" s="360"/>
      <c r="E78" s="378"/>
      <c r="F78" s="379"/>
    </row>
    <row r="79" spans="4:6" ht="13.5" customHeight="1">
      <c r="D79" s="360"/>
      <c r="E79" s="321"/>
      <c r="F79" s="380"/>
    </row>
    <row r="80" spans="4:6" ht="13.5" customHeight="1">
      <c r="D80" s="381"/>
      <c r="E80" s="382"/>
      <c r="F80" s="380"/>
    </row>
    <row r="81" spans="4:6" ht="18" customHeight="1">
      <c r="D81" s="360"/>
      <c r="E81" s="321"/>
      <c r="F81" s="380"/>
    </row>
    <row r="82" spans="4:6" ht="11.25">
      <c r="D82" s="383"/>
      <c r="E82" s="384"/>
      <c r="F82" s="385"/>
    </row>
    <row r="83" spans="4:6" ht="11.25">
      <c r="D83" s="357"/>
      <c r="F83" s="291"/>
    </row>
    <row r="84" spans="4:6" ht="11.25">
      <c r="D84" s="353"/>
      <c r="E84" s="353"/>
      <c r="F84" s="291"/>
    </row>
    <row r="85" spans="4:6" ht="11.25">
      <c r="D85" s="357"/>
      <c r="F85" s="291"/>
    </row>
    <row r="86" spans="4:6" ht="11.25">
      <c r="D86" s="357"/>
      <c r="F86" s="291"/>
    </row>
    <row r="87" spans="4:6" ht="11.25">
      <c r="D87" s="357"/>
      <c r="F87" s="291"/>
    </row>
  </sheetData>
  <sheetProtection selectLockedCells="1" selectUnlockedCells="1"/>
  <mergeCells count="3">
    <mergeCell ref="A1:E1"/>
    <mergeCell ref="A2:D2"/>
    <mergeCell ref="A3:D3"/>
  </mergeCells>
  <printOptions/>
  <pageMargins left="0.7874015748031497" right="0" top="0.9448818897637796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8.875" style="5" customWidth="1"/>
    <col min="2" max="2" width="33.00390625" style="5" customWidth="1"/>
    <col min="3" max="3" width="13.375" style="5" customWidth="1"/>
    <col min="4" max="4" width="14.875" style="5" customWidth="1"/>
    <col min="5" max="5" width="14.75390625" style="5" customWidth="1"/>
    <col min="6" max="6" width="0.2421875" style="5" customWidth="1"/>
    <col min="7" max="11" width="9.125" style="5" hidden="1" customWidth="1"/>
    <col min="12" max="16384" width="9.125" style="5" customWidth="1"/>
  </cols>
  <sheetData>
    <row r="1" spans="1:12" s="259" customFormat="1" ht="18.75" customHeight="1">
      <c r="A1" s="200" t="s">
        <v>507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5" ht="54" customHeight="1">
      <c r="A2" s="386" t="s">
        <v>508</v>
      </c>
      <c r="B2" s="386"/>
      <c r="C2" s="386"/>
      <c r="D2" s="386"/>
      <c r="E2" s="386"/>
    </row>
    <row r="3" spans="1:5" ht="11.25">
      <c r="A3" s="387"/>
      <c r="B3" s="388"/>
      <c r="C3" s="387"/>
      <c r="D3" s="387"/>
      <c r="E3" s="10" t="s">
        <v>0</v>
      </c>
    </row>
    <row r="4" spans="1:5" ht="11.25">
      <c r="A4" s="11"/>
      <c r="B4" s="12" t="s">
        <v>220</v>
      </c>
      <c r="C4" s="11" t="s">
        <v>221</v>
      </c>
      <c r="D4" s="11" t="s">
        <v>410</v>
      </c>
      <c r="E4" s="11" t="s">
        <v>411</v>
      </c>
    </row>
    <row r="5" spans="1:5" ht="54.75" customHeight="1">
      <c r="A5" s="13" t="s">
        <v>398</v>
      </c>
      <c r="B5" s="14" t="s">
        <v>223</v>
      </c>
      <c r="C5" s="140" t="s">
        <v>509</v>
      </c>
      <c r="D5" s="154" t="s">
        <v>496</v>
      </c>
      <c r="E5" s="257" t="s">
        <v>497</v>
      </c>
    </row>
    <row r="6" spans="1:5" ht="11.25">
      <c r="A6" s="11"/>
      <c r="B6" s="16"/>
      <c r="C6" s="17"/>
      <c r="D6" s="17"/>
      <c r="E6" s="17"/>
    </row>
    <row r="7" spans="1:5" ht="11.25">
      <c r="A7" s="11">
        <v>1</v>
      </c>
      <c r="B7" s="18" t="s">
        <v>224</v>
      </c>
      <c r="C7" s="19"/>
      <c r="D7" s="19"/>
      <c r="E7" s="20"/>
    </row>
    <row r="8" spans="1:5" s="139" customFormat="1" ht="10.5">
      <c r="A8" s="11">
        <f>A7+1</f>
        <v>2</v>
      </c>
      <c r="B8" s="18" t="s">
        <v>190</v>
      </c>
      <c r="C8" s="19">
        <f>SUM(C9:C18)</f>
        <v>39272</v>
      </c>
      <c r="D8" s="19">
        <f>SUM(D9:D18)</f>
        <v>42872</v>
      </c>
      <c r="E8" s="258">
        <f>D8/C8</f>
        <v>1.0916683642289673</v>
      </c>
    </row>
    <row r="9" spans="1:5" ht="11.25">
      <c r="A9" s="11"/>
      <c r="B9" s="16" t="s">
        <v>314</v>
      </c>
      <c r="C9" s="17">
        <v>33852</v>
      </c>
      <c r="D9" s="17">
        <v>33852</v>
      </c>
      <c r="E9" s="186">
        <f>D9/C9</f>
        <v>1</v>
      </c>
    </row>
    <row r="10" spans="1:5" ht="11.25">
      <c r="A10" s="11"/>
      <c r="B10" s="16" t="s">
        <v>405</v>
      </c>
      <c r="C10" s="17"/>
      <c r="D10" s="17"/>
      <c r="E10" s="186"/>
    </row>
    <row r="11" spans="1:5" ht="11.25">
      <c r="A11" s="11"/>
      <c r="B11" s="16" t="s">
        <v>307</v>
      </c>
      <c r="C11" s="17"/>
      <c r="D11" s="17">
        <v>1128</v>
      </c>
      <c r="E11" s="186"/>
    </row>
    <row r="12" spans="1:5" ht="11.25">
      <c r="A12" s="11"/>
      <c r="B12" s="16" t="s">
        <v>308</v>
      </c>
      <c r="C12" s="17">
        <v>2200</v>
      </c>
      <c r="D12" s="17">
        <v>2200</v>
      </c>
      <c r="E12" s="186">
        <f>D12/C12</f>
        <v>1</v>
      </c>
    </row>
    <row r="13" spans="1:5" ht="11.25">
      <c r="A13" s="11"/>
      <c r="B13" s="16" t="s">
        <v>309</v>
      </c>
      <c r="C13" s="17">
        <v>850</v>
      </c>
      <c r="D13" s="17">
        <v>850</v>
      </c>
      <c r="E13" s="186">
        <f>D13/C13</f>
        <v>1</v>
      </c>
    </row>
    <row r="14" spans="1:5" ht="11.25">
      <c r="A14" s="11"/>
      <c r="B14" s="16" t="s">
        <v>310</v>
      </c>
      <c r="C14" s="17">
        <v>0</v>
      </c>
      <c r="D14" s="17"/>
      <c r="E14" s="186"/>
    </row>
    <row r="15" spans="1:5" ht="11.25">
      <c r="A15" s="11"/>
      <c r="B15" s="16" t="s">
        <v>312</v>
      </c>
      <c r="C15" s="17">
        <v>0</v>
      </c>
      <c r="D15" s="17">
        <v>1242</v>
      </c>
      <c r="E15" s="186"/>
    </row>
    <row r="16" spans="1:5" ht="45">
      <c r="A16" s="11"/>
      <c r="B16" s="16" t="s">
        <v>311</v>
      </c>
      <c r="C16" s="27">
        <v>1900</v>
      </c>
      <c r="D16" s="27">
        <v>1900</v>
      </c>
      <c r="E16" s="186">
        <f aca="true" t="shared" si="0" ref="E16:E24">D16/C16</f>
        <v>1</v>
      </c>
    </row>
    <row r="17" spans="1:5" ht="22.5">
      <c r="A17" s="11"/>
      <c r="B17" s="16" t="s">
        <v>406</v>
      </c>
      <c r="C17" s="17">
        <v>350</v>
      </c>
      <c r="D17" s="17">
        <v>800</v>
      </c>
      <c r="E17" s="186">
        <f t="shared" si="0"/>
        <v>2.2857142857142856</v>
      </c>
    </row>
    <row r="18" spans="1:5" ht="11.25">
      <c r="A18" s="11"/>
      <c r="B18" s="16" t="s">
        <v>313</v>
      </c>
      <c r="C18" s="17">
        <v>120</v>
      </c>
      <c r="D18" s="17">
        <v>900</v>
      </c>
      <c r="E18" s="186">
        <f t="shared" si="0"/>
        <v>7.5</v>
      </c>
    </row>
    <row r="19" spans="1:6" s="139" customFormat="1" ht="21">
      <c r="A19" s="11">
        <f>A8+1</f>
        <v>3</v>
      </c>
      <c r="B19" s="18" t="s">
        <v>225</v>
      </c>
      <c r="C19" s="25">
        <v>7635</v>
      </c>
      <c r="D19" s="25">
        <v>7755</v>
      </c>
      <c r="E19" s="258">
        <f t="shared" si="0"/>
        <v>1.0157170923379175</v>
      </c>
      <c r="F19" s="139">
        <v>790</v>
      </c>
    </row>
    <row r="20" spans="1:6" s="139" customFormat="1" ht="10.5">
      <c r="A20" s="11">
        <f aca="true" t="shared" si="1" ref="A20:A38">A19+1</f>
        <v>4</v>
      </c>
      <c r="B20" s="18" t="s">
        <v>226</v>
      </c>
      <c r="C20" s="19">
        <f>SUM(C21:C24)</f>
        <v>8694</v>
      </c>
      <c r="D20" s="19">
        <f>SUM(D21:D24)</f>
        <v>10134</v>
      </c>
      <c r="E20" s="258">
        <f>D20/C20</f>
        <v>1.165631469979296</v>
      </c>
      <c r="F20" s="139">
        <v>100</v>
      </c>
    </row>
    <row r="21" spans="1:5" ht="11.25">
      <c r="A21" s="11"/>
      <c r="B21" s="16" t="s">
        <v>315</v>
      </c>
      <c r="C21" s="17">
        <v>1746</v>
      </c>
      <c r="D21" s="17">
        <v>1746</v>
      </c>
      <c r="E21" s="186">
        <f t="shared" si="0"/>
        <v>1</v>
      </c>
    </row>
    <row r="22" spans="1:5" ht="11.25">
      <c r="A22" s="11"/>
      <c r="B22" s="16" t="s">
        <v>316</v>
      </c>
      <c r="C22" s="17">
        <v>1203</v>
      </c>
      <c r="D22" s="17">
        <v>1203</v>
      </c>
      <c r="E22" s="186">
        <f t="shared" si="0"/>
        <v>1</v>
      </c>
    </row>
    <row r="23" spans="1:5" ht="11.25">
      <c r="A23" s="11"/>
      <c r="B23" s="16" t="s">
        <v>317</v>
      </c>
      <c r="C23" s="17">
        <v>4320</v>
      </c>
      <c r="D23" s="17">
        <v>5660</v>
      </c>
      <c r="E23" s="186">
        <f t="shared" si="0"/>
        <v>1.3101851851851851</v>
      </c>
    </row>
    <row r="24" spans="1:5" ht="11.25">
      <c r="A24" s="11"/>
      <c r="B24" s="16" t="s">
        <v>318</v>
      </c>
      <c r="C24" s="17">
        <v>1425</v>
      </c>
      <c r="D24" s="17">
        <v>1525</v>
      </c>
      <c r="E24" s="186">
        <f t="shared" si="0"/>
        <v>1.0701754385964912</v>
      </c>
    </row>
    <row r="25" spans="1:5" ht="11.25">
      <c r="A25" s="11">
        <f>A20+1</f>
        <v>5</v>
      </c>
      <c r="B25" s="16" t="s">
        <v>227</v>
      </c>
      <c r="C25" s="17"/>
      <c r="D25" s="17"/>
      <c r="E25" s="186"/>
    </row>
    <row r="26" spans="1:5" ht="11.25">
      <c r="A26" s="11">
        <f t="shared" si="1"/>
        <v>6</v>
      </c>
      <c r="B26" s="16" t="s">
        <v>228</v>
      </c>
      <c r="C26" s="17"/>
      <c r="D26" s="17"/>
      <c r="E26" s="186"/>
    </row>
    <row r="27" spans="1:5" ht="11.25">
      <c r="A27" s="11">
        <f t="shared" si="1"/>
        <v>7</v>
      </c>
      <c r="B27" s="16" t="s">
        <v>229</v>
      </c>
      <c r="C27" s="17"/>
      <c r="D27" s="17"/>
      <c r="E27" s="186"/>
    </row>
    <row r="28" spans="1:5" ht="11.25">
      <c r="A28" s="11">
        <f t="shared" si="1"/>
        <v>8</v>
      </c>
      <c r="B28" s="18"/>
      <c r="C28" s="19"/>
      <c r="D28" s="19"/>
      <c r="E28" s="186"/>
    </row>
    <row r="29" spans="1:5" ht="11.25">
      <c r="A29" s="11">
        <f t="shared" si="1"/>
        <v>9</v>
      </c>
      <c r="B29" s="18" t="s">
        <v>230</v>
      </c>
      <c r="C29" s="21"/>
      <c r="D29" s="21"/>
      <c r="E29" s="186"/>
    </row>
    <row r="30" spans="1:5" ht="11.25">
      <c r="A30" s="11">
        <f t="shared" si="1"/>
        <v>10</v>
      </c>
      <c r="B30" s="16"/>
      <c r="C30" s="17"/>
      <c r="D30" s="17"/>
      <c r="E30" s="186"/>
    </row>
    <row r="31" spans="1:5" ht="11.25">
      <c r="A31" s="11">
        <f t="shared" si="1"/>
        <v>11</v>
      </c>
      <c r="B31" s="16" t="s">
        <v>144</v>
      </c>
      <c r="C31" s="17"/>
      <c r="D31" s="17"/>
      <c r="E31" s="186"/>
    </row>
    <row r="32" spans="1:5" ht="11.25">
      <c r="A32" s="11">
        <f t="shared" si="1"/>
        <v>12</v>
      </c>
      <c r="B32" s="16" t="s">
        <v>145</v>
      </c>
      <c r="C32" s="17"/>
      <c r="D32" s="17"/>
      <c r="E32" s="186"/>
    </row>
    <row r="33" spans="1:5" ht="11.25">
      <c r="A33" s="11">
        <f t="shared" si="1"/>
        <v>13</v>
      </c>
      <c r="B33" s="18"/>
      <c r="C33" s="19"/>
      <c r="D33" s="19"/>
      <c r="E33" s="186"/>
    </row>
    <row r="34" spans="1:5" ht="11.25">
      <c r="A34" s="11">
        <f t="shared" si="1"/>
        <v>14</v>
      </c>
      <c r="B34" s="14" t="s">
        <v>231</v>
      </c>
      <c r="C34" s="19"/>
      <c r="D34" s="19"/>
      <c r="E34" s="186"/>
    </row>
    <row r="35" spans="1:5" ht="11.25">
      <c r="A35" s="11">
        <f t="shared" si="1"/>
        <v>15</v>
      </c>
      <c r="B35" s="18" t="s">
        <v>232</v>
      </c>
      <c r="C35" s="21"/>
      <c r="D35" s="21"/>
      <c r="E35" s="186"/>
    </row>
    <row r="36" spans="1:5" ht="22.5">
      <c r="A36" s="11">
        <f t="shared" si="1"/>
        <v>16</v>
      </c>
      <c r="B36" s="16" t="s">
        <v>233</v>
      </c>
      <c r="C36" s="19"/>
      <c r="D36" s="19"/>
      <c r="E36" s="186"/>
    </row>
    <row r="37" spans="1:5" ht="11.25">
      <c r="A37" s="11">
        <f t="shared" si="1"/>
        <v>17</v>
      </c>
      <c r="B37" s="16" t="s">
        <v>234</v>
      </c>
      <c r="C37" s="19"/>
      <c r="D37" s="19"/>
      <c r="E37" s="186"/>
    </row>
    <row r="38" spans="1:5" ht="11.25">
      <c r="A38" s="11">
        <f t="shared" si="1"/>
        <v>18</v>
      </c>
      <c r="B38" s="22" t="s">
        <v>235</v>
      </c>
      <c r="C38" s="19">
        <f>SUM(C8+C19+C20)</f>
        <v>55601</v>
      </c>
      <c r="D38" s="19">
        <f>SUM(D8+D19+D20)</f>
        <v>60761</v>
      </c>
      <c r="E38" s="258">
        <f>D38/C38</f>
        <v>1.0928040862574415</v>
      </c>
    </row>
    <row r="39" spans="1:5" ht="46.5" customHeight="1">
      <c r="A39" s="11">
        <v>19</v>
      </c>
      <c r="B39" s="141" t="s">
        <v>370</v>
      </c>
      <c r="C39" s="12" t="s">
        <v>371</v>
      </c>
      <c r="D39" s="12" t="s">
        <v>371</v>
      </c>
      <c r="E39" s="258">
        <v>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6.125" style="5" customWidth="1"/>
    <col min="2" max="2" width="32.375" style="5" customWidth="1"/>
    <col min="3" max="3" width="13.75390625" style="5" customWidth="1"/>
    <col min="4" max="4" width="17.375" style="5" customWidth="1"/>
    <col min="5" max="5" width="17.00390625" style="5" customWidth="1"/>
    <col min="6" max="6" width="5.00390625" style="5" customWidth="1"/>
    <col min="7" max="11" width="9.125" style="5" hidden="1" customWidth="1"/>
    <col min="12" max="16384" width="9.125" style="5" customWidth="1"/>
  </cols>
  <sheetData>
    <row r="1" spans="1:12" s="259" customFormat="1" ht="18.75" customHeight="1">
      <c r="A1" s="200" t="s">
        <v>510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5" ht="34.5" customHeight="1">
      <c r="A2" s="389" t="s">
        <v>511</v>
      </c>
      <c r="B2" s="389"/>
      <c r="C2" s="389"/>
      <c r="D2" s="389"/>
      <c r="E2" s="389"/>
    </row>
    <row r="3" spans="1:5" ht="11.25">
      <c r="A3" s="387"/>
      <c r="B3" s="388"/>
      <c r="C3" s="23"/>
      <c r="D3" s="23"/>
      <c r="E3" s="10" t="s">
        <v>0</v>
      </c>
    </row>
    <row r="4" spans="1:5" ht="11.25">
      <c r="A4" s="11"/>
      <c r="B4" s="12" t="s">
        <v>220</v>
      </c>
      <c r="C4" s="24" t="s">
        <v>221</v>
      </c>
      <c r="D4" s="11" t="s">
        <v>410</v>
      </c>
      <c r="E4" s="11" t="s">
        <v>411</v>
      </c>
    </row>
    <row r="5" spans="1:5" ht="44.25" customHeight="1">
      <c r="A5" s="13" t="s">
        <v>222</v>
      </c>
      <c r="B5" s="14" t="s">
        <v>223</v>
      </c>
      <c r="C5" s="140" t="s">
        <v>467</v>
      </c>
      <c r="D5" s="154" t="s">
        <v>496</v>
      </c>
      <c r="E5" s="257" t="s">
        <v>497</v>
      </c>
    </row>
    <row r="6" spans="1:5" ht="15" customHeight="1">
      <c r="A6" s="11">
        <v>1</v>
      </c>
      <c r="B6" s="18" t="s">
        <v>236</v>
      </c>
      <c r="C6" s="25"/>
      <c r="D6" s="25"/>
      <c r="E6" s="26"/>
    </row>
    <row r="7" spans="1:5" ht="15" customHeight="1">
      <c r="A7" s="11">
        <f aca="true" t="shared" si="0" ref="A7:A29">A6+1</f>
        <v>2</v>
      </c>
      <c r="B7" s="16" t="s">
        <v>237</v>
      </c>
      <c r="C7" s="27"/>
      <c r="D7" s="27"/>
      <c r="E7" s="26"/>
    </row>
    <row r="8" spans="1:5" ht="15" customHeight="1">
      <c r="A8" s="11">
        <f t="shared" si="0"/>
        <v>3</v>
      </c>
      <c r="B8" s="16" t="s">
        <v>238</v>
      </c>
      <c r="C8" s="27"/>
      <c r="D8" s="27"/>
      <c r="E8" s="26"/>
    </row>
    <row r="9" spans="1:5" ht="15" customHeight="1">
      <c r="A9" s="11">
        <f t="shared" si="0"/>
        <v>4</v>
      </c>
      <c r="B9" s="16" t="s">
        <v>239</v>
      </c>
      <c r="C9" s="27"/>
      <c r="D9" s="27"/>
      <c r="E9" s="26"/>
    </row>
    <row r="10" spans="1:5" ht="15" customHeight="1">
      <c r="A10" s="11">
        <f t="shared" si="0"/>
        <v>5</v>
      </c>
      <c r="B10" s="16" t="s">
        <v>240</v>
      </c>
      <c r="C10" s="27"/>
      <c r="D10" s="27"/>
      <c r="E10" s="26"/>
    </row>
    <row r="11" spans="1:5" ht="15" customHeight="1">
      <c r="A11" s="11">
        <f t="shared" si="0"/>
        <v>6</v>
      </c>
      <c r="B11" s="16" t="s">
        <v>241</v>
      </c>
      <c r="C11" s="27"/>
      <c r="D11" s="27"/>
      <c r="E11" s="26"/>
    </row>
    <row r="12" spans="1:5" ht="15" customHeight="1">
      <c r="A12" s="11">
        <f t="shared" si="0"/>
        <v>7</v>
      </c>
      <c r="B12" s="16" t="s">
        <v>242</v>
      </c>
      <c r="C12" s="27"/>
      <c r="D12" s="27"/>
      <c r="E12" s="26"/>
    </row>
    <row r="13" spans="1:5" ht="15" customHeight="1">
      <c r="A13" s="11">
        <f t="shared" si="0"/>
        <v>8</v>
      </c>
      <c r="B13" s="16" t="s">
        <v>243</v>
      </c>
      <c r="C13" s="27"/>
      <c r="D13" s="27"/>
      <c r="E13" s="26"/>
    </row>
    <row r="14" spans="1:5" ht="15" customHeight="1">
      <c r="A14" s="11">
        <f t="shared" si="0"/>
        <v>9</v>
      </c>
      <c r="B14" s="16" t="s">
        <v>244</v>
      </c>
      <c r="C14" s="27"/>
      <c r="D14" s="27"/>
      <c r="E14" s="26"/>
    </row>
    <row r="15" spans="1:5" ht="15" customHeight="1">
      <c r="A15" s="11">
        <f t="shared" si="0"/>
        <v>10</v>
      </c>
      <c r="B15" s="16" t="s">
        <v>245</v>
      </c>
      <c r="C15" s="27"/>
      <c r="D15" s="27"/>
      <c r="E15" s="26"/>
    </row>
    <row r="16" spans="1:5" ht="15" customHeight="1">
      <c r="A16" s="11">
        <f t="shared" si="0"/>
        <v>11</v>
      </c>
      <c r="B16" s="16" t="s">
        <v>246</v>
      </c>
      <c r="C16" s="27"/>
      <c r="D16" s="27"/>
      <c r="E16" s="26"/>
    </row>
    <row r="17" spans="1:5" ht="15" customHeight="1">
      <c r="A17" s="11">
        <f t="shared" si="0"/>
        <v>12</v>
      </c>
      <c r="B17" s="16" t="s">
        <v>247</v>
      </c>
      <c r="C17" s="27"/>
      <c r="D17" s="27"/>
      <c r="E17" s="26"/>
    </row>
    <row r="18" spans="1:5" ht="15" customHeight="1">
      <c r="A18" s="11">
        <f t="shared" si="0"/>
        <v>13</v>
      </c>
      <c r="B18" s="16" t="s">
        <v>248</v>
      </c>
      <c r="C18" s="27"/>
      <c r="D18" s="27"/>
      <c r="E18" s="26"/>
    </row>
    <row r="19" spans="1:5" ht="15" customHeight="1">
      <c r="A19" s="11">
        <f t="shared" si="0"/>
        <v>14</v>
      </c>
      <c r="B19" s="18" t="s">
        <v>249</v>
      </c>
      <c r="C19" s="177">
        <v>200</v>
      </c>
      <c r="D19" s="177">
        <v>200</v>
      </c>
      <c r="E19" s="390">
        <f>D19/C19</f>
        <v>1</v>
      </c>
    </row>
    <row r="20" spans="1:5" ht="15" customHeight="1">
      <c r="A20" s="11">
        <f t="shared" si="0"/>
        <v>15</v>
      </c>
      <c r="B20" s="16" t="s">
        <v>250</v>
      </c>
      <c r="C20" s="27"/>
      <c r="D20" s="27"/>
      <c r="E20" s="26"/>
    </row>
    <row r="21" spans="1:5" ht="15" customHeight="1">
      <c r="A21" s="11">
        <f t="shared" si="0"/>
        <v>16</v>
      </c>
      <c r="B21" s="16" t="s">
        <v>251</v>
      </c>
      <c r="C21" s="27"/>
      <c r="D21" s="27"/>
      <c r="E21" s="26"/>
    </row>
    <row r="22" spans="1:5" ht="15" customHeight="1">
      <c r="A22" s="11">
        <f t="shared" si="0"/>
        <v>17</v>
      </c>
      <c r="B22" s="16" t="s">
        <v>252</v>
      </c>
      <c r="C22" s="178">
        <v>25</v>
      </c>
      <c r="D22" s="178">
        <v>25</v>
      </c>
      <c r="E22" s="391">
        <f>D22/C22</f>
        <v>1</v>
      </c>
    </row>
    <row r="23" spans="1:5" ht="15" customHeight="1">
      <c r="A23" s="11">
        <f t="shared" si="0"/>
        <v>18</v>
      </c>
      <c r="B23" s="16" t="s">
        <v>253</v>
      </c>
      <c r="C23" s="178"/>
      <c r="D23" s="178"/>
      <c r="E23" s="26"/>
    </row>
    <row r="24" spans="1:5" ht="15" customHeight="1">
      <c r="A24" s="11">
        <f t="shared" si="0"/>
        <v>19</v>
      </c>
      <c r="B24" s="16" t="s">
        <v>289</v>
      </c>
      <c r="C24" s="178">
        <v>118</v>
      </c>
      <c r="D24" s="178">
        <v>118</v>
      </c>
      <c r="E24" s="26"/>
    </row>
    <row r="25" spans="1:5" ht="15" customHeight="1">
      <c r="A25" s="11">
        <f t="shared" si="0"/>
        <v>20</v>
      </c>
      <c r="B25" s="16" t="s">
        <v>254</v>
      </c>
      <c r="C25" s="178"/>
      <c r="D25" s="178"/>
      <c r="E25" s="26"/>
    </row>
    <row r="26" spans="1:5" ht="15" customHeight="1">
      <c r="A26" s="11">
        <f t="shared" si="0"/>
        <v>21</v>
      </c>
      <c r="B26" s="16" t="s">
        <v>255</v>
      </c>
      <c r="C26" s="178">
        <v>32</v>
      </c>
      <c r="D26" s="178">
        <v>32</v>
      </c>
      <c r="E26" s="26"/>
    </row>
    <row r="27" spans="1:5" ht="15" customHeight="1">
      <c r="A27" s="11">
        <f t="shared" si="0"/>
        <v>22</v>
      </c>
      <c r="B27" s="16" t="s">
        <v>256</v>
      </c>
      <c r="C27" s="178"/>
      <c r="D27" s="178"/>
      <c r="E27" s="26"/>
    </row>
    <row r="28" spans="1:5" ht="15" customHeight="1">
      <c r="A28" s="11">
        <f t="shared" si="0"/>
        <v>23</v>
      </c>
      <c r="B28" s="16" t="s">
        <v>413</v>
      </c>
      <c r="C28" s="178">
        <v>25</v>
      </c>
      <c r="D28" s="178">
        <v>25</v>
      </c>
      <c r="E28" s="26"/>
    </row>
    <row r="29" spans="1:5" ht="15" customHeight="1">
      <c r="A29" s="11">
        <f t="shared" si="0"/>
        <v>24</v>
      </c>
      <c r="B29" s="28" t="s">
        <v>257</v>
      </c>
      <c r="C29" s="178"/>
      <c r="D29" s="178"/>
      <c r="E29" s="26"/>
    </row>
    <row r="30" spans="1:5" ht="29.25" customHeight="1">
      <c r="A30" s="13">
        <f>A29+1</f>
        <v>25</v>
      </c>
      <c r="B30" s="29" t="s">
        <v>258</v>
      </c>
      <c r="C30" s="25"/>
      <c r="D30" s="25"/>
      <c r="E30" s="30"/>
    </row>
    <row r="31" spans="1:5" ht="15" customHeight="1">
      <c r="A31" s="13">
        <v>30</v>
      </c>
      <c r="B31" s="31" t="s">
        <v>259</v>
      </c>
      <c r="C31" s="27"/>
      <c r="D31" s="27"/>
      <c r="E31" s="26"/>
    </row>
    <row r="32" spans="1:5" ht="15" customHeight="1">
      <c r="A32" s="13">
        <v>31</v>
      </c>
      <c r="B32" s="31" t="s">
        <v>260</v>
      </c>
      <c r="C32" s="27"/>
      <c r="D32" s="27"/>
      <c r="E32" s="26"/>
    </row>
    <row r="33" spans="1:5" ht="15" customHeight="1">
      <c r="A33" s="13">
        <v>32</v>
      </c>
      <c r="B33" s="31" t="s">
        <v>261</v>
      </c>
      <c r="C33" s="27"/>
      <c r="D33" s="27"/>
      <c r="E33" s="26"/>
    </row>
    <row r="34" spans="1:5" ht="15" customHeight="1">
      <c r="A34" s="13">
        <v>33</v>
      </c>
      <c r="B34" s="31" t="s">
        <v>262</v>
      </c>
      <c r="C34" s="27"/>
      <c r="D34" s="27"/>
      <c r="E34" s="26"/>
    </row>
    <row r="35" spans="1:5" ht="15" customHeight="1">
      <c r="A35" s="13">
        <v>34</v>
      </c>
      <c r="B35" s="31" t="s">
        <v>263</v>
      </c>
      <c r="C35" s="27"/>
      <c r="D35" s="27"/>
      <c r="E35" s="26"/>
    </row>
    <row r="36" spans="1:5" ht="15" customHeight="1">
      <c r="A36" s="13">
        <v>35</v>
      </c>
      <c r="B36" s="32" t="s">
        <v>264</v>
      </c>
      <c r="C36" s="33"/>
      <c r="D36" s="33"/>
      <c r="E36" s="26"/>
    </row>
    <row r="37" spans="1:5" ht="15" customHeight="1">
      <c r="A37" s="13">
        <v>36</v>
      </c>
      <c r="B37" s="32"/>
      <c r="C37" s="27"/>
      <c r="D37" s="27"/>
      <c r="E37" s="26"/>
    </row>
    <row r="38" spans="1:5" ht="15" customHeight="1">
      <c r="A38" s="13">
        <v>37</v>
      </c>
      <c r="B38" s="34" t="s">
        <v>265</v>
      </c>
      <c r="C38" s="25"/>
      <c r="D38" s="25"/>
      <c r="E38" s="26"/>
    </row>
    <row r="39" spans="1:5" ht="15" customHeight="1">
      <c r="A39" s="13">
        <v>38</v>
      </c>
      <c r="B39" s="35"/>
      <c r="C39" s="33"/>
      <c r="D39" s="33"/>
      <c r="E39" s="26"/>
    </row>
    <row r="40" spans="1:5" ht="21" customHeight="1">
      <c r="A40" s="13">
        <v>39</v>
      </c>
      <c r="B40" s="18" t="s">
        <v>266</v>
      </c>
      <c r="C40" s="25"/>
      <c r="D40" s="25"/>
      <c r="E40" s="26"/>
    </row>
    <row r="41" spans="1:5" ht="21.75" customHeight="1">
      <c r="A41" s="13">
        <v>40</v>
      </c>
      <c r="B41" s="16" t="s">
        <v>267</v>
      </c>
      <c r="C41" s="27"/>
      <c r="D41" s="27"/>
      <c r="E41" s="26"/>
    </row>
    <row r="42" spans="1:5" ht="30.75" customHeight="1">
      <c r="A42" s="13">
        <v>41</v>
      </c>
      <c r="B42" s="16" t="s">
        <v>268</v>
      </c>
      <c r="C42" s="27"/>
      <c r="D42" s="27"/>
      <c r="E42" s="26"/>
    </row>
    <row r="43" spans="1:5" ht="31.5" customHeight="1">
      <c r="A43" s="13">
        <v>42</v>
      </c>
      <c r="B43" s="16" t="s">
        <v>269</v>
      </c>
      <c r="C43" s="27"/>
      <c r="D43" s="27"/>
      <c r="E43" s="26"/>
    </row>
    <row r="44" spans="1:5" ht="15" customHeight="1">
      <c r="A44" s="13">
        <v>43</v>
      </c>
      <c r="B44" s="16" t="s">
        <v>270</v>
      </c>
      <c r="C44" s="27"/>
      <c r="D44" s="27"/>
      <c r="E44" s="26"/>
    </row>
    <row r="45" spans="1:5" ht="15" customHeight="1">
      <c r="A45" s="13">
        <v>44</v>
      </c>
      <c r="B45" s="16" t="s">
        <v>271</v>
      </c>
      <c r="C45" s="27"/>
      <c r="D45" s="27"/>
      <c r="E45" s="26"/>
    </row>
    <row r="46" spans="1:5" ht="15" customHeight="1">
      <c r="A46" s="13">
        <v>45</v>
      </c>
      <c r="B46" s="16" t="s">
        <v>272</v>
      </c>
      <c r="C46" s="27"/>
      <c r="D46" s="27"/>
      <c r="E46" s="26"/>
    </row>
    <row r="47" spans="1:6" s="273" customFormat="1" ht="24" customHeight="1">
      <c r="A47" s="392">
        <v>46</v>
      </c>
      <c r="B47" s="288" t="s">
        <v>512</v>
      </c>
      <c r="C47" s="393"/>
      <c r="D47" s="393">
        <v>1452</v>
      </c>
      <c r="E47" s="394"/>
      <c r="F47" s="289">
        <v>26389</v>
      </c>
    </row>
    <row r="48" spans="1:5" s="357" customFormat="1" ht="15" customHeight="1">
      <c r="A48" s="36"/>
      <c r="B48" s="37"/>
      <c r="C48" s="38"/>
      <c r="D48" s="38"/>
      <c r="E48" s="39"/>
    </row>
    <row r="49" spans="1:5" ht="15" customHeight="1">
      <c r="A49" s="11"/>
      <c r="B49" s="12" t="s">
        <v>220</v>
      </c>
      <c r="C49" s="24" t="s">
        <v>221</v>
      </c>
      <c r="D49" s="11" t="s">
        <v>410</v>
      </c>
      <c r="E49" s="11" t="s">
        <v>411</v>
      </c>
    </row>
    <row r="50" spans="1:5" ht="39" customHeight="1">
      <c r="A50" s="13" t="s">
        <v>222</v>
      </c>
      <c r="B50" s="14" t="s">
        <v>223</v>
      </c>
      <c r="C50" s="395" t="s">
        <v>467</v>
      </c>
      <c r="D50" s="154" t="s">
        <v>496</v>
      </c>
      <c r="E50" s="257" t="s">
        <v>497</v>
      </c>
    </row>
    <row r="51" spans="1:5" ht="31.5" customHeight="1">
      <c r="A51" s="12">
        <v>46</v>
      </c>
      <c r="B51" s="18" t="s">
        <v>273</v>
      </c>
      <c r="C51" s="25"/>
      <c r="D51" s="25"/>
      <c r="E51" s="26"/>
    </row>
    <row r="52" spans="1:5" ht="15" customHeight="1">
      <c r="A52" s="13">
        <v>47</v>
      </c>
      <c r="B52" s="16" t="s">
        <v>274</v>
      </c>
      <c r="C52" s="27"/>
      <c r="D52" s="27"/>
      <c r="E52" s="26"/>
    </row>
    <row r="53" spans="1:5" ht="15" customHeight="1">
      <c r="A53" s="13">
        <v>48</v>
      </c>
      <c r="B53" s="18" t="s">
        <v>275</v>
      </c>
      <c r="C53" s="25"/>
      <c r="D53" s="25"/>
      <c r="E53" s="26"/>
    </row>
    <row r="54" spans="1:5" ht="23.25" customHeight="1">
      <c r="A54" s="13">
        <v>49</v>
      </c>
      <c r="B54" s="16" t="s">
        <v>276</v>
      </c>
      <c r="C54" s="27"/>
      <c r="D54" s="27"/>
      <c r="E54" s="26"/>
    </row>
    <row r="55" spans="1:5" ht="15" customHeight="1">
      <c r="A55" s="13">
        <v>50</v>
      </c>
      <c r="B55" s="16" t="s">
        <v>277</v>
      </c>
      <c r="C55" s="27"/>
      <c r="D55" s="27"/>
      <c r="E55" s="26"/>
    </row>
    <row r="56" spans="1:5" ht="15" customHeight="1">
      <c r="A56" s="13">
        <v>51</v>
      </c>
      <c r="B56" s="16" t="s">
        <v>278</v>
      </c>
      <c r="C56" s="27"/>
      <c r="D56" s="27"/>
      <c r="E56" s="26"/>
    </row>
    <row r="57" spans="1:5" ht="15" customHeight="1">
      <c r="A57" s="13"/>
      <c r="B57" s="32"/>
      <c r="C57" s="33"/>
      <c r="D57" s="33"/>
      <c r="E57" s="26"/>
    </row>
    <row r="58" spans="1:5" ht="15" customHeight="1">
      <c r="A58" s="13">
        <v>52</v>
      </c>
      <c r="B58" s="34" t="s">
        <v>279</v>
      </c>
      <c r="C58" s="25"/>
      <c r="D58" s="25"/>
      <c r="E58" s="26"/>
    </row>
    <row r="59" spans="1:5" ht="15" customHeight="1">
      <c r="A59" s="11">
        <v>53</v>
      </c>
      <c r="B59" s="40" t="s">
        <v>280</v>
      </c>
      <c r="C59" s="25">
        <v>2191</v>
      </c>
      <c r="D59" s="25">
        <v>3647</v>
      </c>
      <c r="E59" s="390">
        <f>D59/C59</f>
        <v>1.6645367412140575</v>
      </c>
    </row>
    <row r="60" spans="1:5" ht="15" customHeight="1">
      <c r="A60" s="11">
        <v>54</v>
      </c>
      <c r="B60" s="40" t="s">
        <v>234</v>
      </c>
      <c r="C60" s="25">
        <v>53210</v>
      </c>
      <c r="D60" s="25">
        <v>55462</v>
      </c>
      <c r="E60" s="390">
        <f>D60/C60</f>
        <v>1.042322871640669</v>
      </c>
    </row>
    <row r="61" spans="1:5" ht="15" customHeight="1">
      <c r="A61" s="13">
        <v>55</v>
      </c>
      <c r="B61" s="18" t="s">
        <v>281</v>
      </c>
      <c r="C61" s="27"/>
      <c r="D61" s="27"/>
      <c r="E61" s="390"/>
    </row>
    <row r="62" spans="1:5" ht="15" customHeight="1">
      <c r="A62" s="11">
        <v>56</v>
      </c>
      <c r="B62" s="32" t="s">
        <v>282</v>
      </c>
      <c r="C62" s="25"/>
      <c r="D62" s="25"/>
      <c r="E62" s="390"/>
    </row>
    <row r="63" spans="1:5" ht="15" customHeight="1">
      <c r="A63" s="11"/>
      <c r="B63" s="35"/>
      <c r="C63" s="27"/>
      <c r="D63" s="27"/>
      <c r="E63" s="390"/>
    </row>
    <row r="64" spans="1:5" ht="15" customHeight="1">
      <c r="A64" s="11">
        <v>57</v>
      </c>
      <c r="B64" s="18" t="s">
        <v>283</v>
      </c>
      <c r="C64" s="25"/>
      <c r="D64" s="25"/>
      <c r="E64" s="390"/>
    </row>
    <row r="65" spans="1:5" ht="15" customHeight="1">
      <c r="A65" s="11">
        <v>58</v>
      </c>
      <c r="B65" s="18" t="s">
        <v>284</v>
      </c>
      <c r="C65" s="25"/>
      <c r="D65" s="25"/>
      <c r="E65" s="390"/>
    </row>
    <row r="66" spans="1:5" ht="15" customHeight="1">
      <c r="A66" s="11">
        <v>59</v>
      </c>
      <c r="B66" s="18" t="s">
        <v>285</v>
      </c>
      <c r="C66" s="25"/>
      <c r="D66" s="25"/>
      <c r="E66" s="390"/>
    </row>
    <row r="67" spans="1:5" ht="15" customHeight="1">
      <c r="A67" s="11">
        <f>A66+1</f>
        <v>60</v>
      </c>
      <c r="B67" s="18" t="s">
        <v>286</v>
      </c>
      <c r="C67" s="25"/>
      <c r="D67" s="25"/>
      <c r="E67" s="390"/>
    </row>
    <row r="68" spans="1:5" ht="15" customHeight="1">
      <c r="A68" s="11"/>
      <c r="B68" s="16"/>
      <c r="C68" s="27"/>
      <c r="D68" s="27"/>
      <c r="E68" s="390"/>
    </row>
    <row r="69" spans="1:5" ht="21" customHeight="1">
      <c r="A69" s="11">
        <v>61</v>
      </c>
      <c r="B69" s="22" t="s">
        <v>287</v>
      </c>
      <c r="C69" s="19">
        <f>SUM(C19+C59+C60)</f>
        <v>55601</v>
      </c>
      <c r="D69" s="19">
        <f>SUM(D19+D59+D60+D47)</f>
        <v>60761</v>
      </c>
      <c r="E69" s="390">
        <f>D69/C69</f>
        <v>1.0928040862574415</v>
      </c>
    </row>
    <row r="70" spans="1:5" ht="11.25">
      <c r="A70" s="41"/>
      <c r="B70" s="42"/>
      <c r="C70" s="43"/>
      <c r="D70" s="43"/>
      <c r="E70" s="44"/>
    </row>
  </sheetData>
  <sheetProtection/>
  <mergeCells count="2">
    <mergeCell ref="A1:E1"/>
    <mergeCell ref="A2:E2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1" sqref="L1"/>
    </sheetView>
  </sheetViews>
  <sheetFormatPr defaultColWidth="0" defaultRowHeight="12.75"/>
  <cols>
    <col min="1" max="1" width="4.125" style="5" customWidth="1"/>
    <col min="2" max="2" width="66.625" style="5" customWidth="1"/>
    <col min="3" max="4" width="8.875" style="5" customWidth="1"/>
    <col min="5" max="10" width="9.125" style="5" hidden="1" customWidth="1"/>
    <col min="11" max="220" width="9.125" style="5" customWidth="1"/>
    <col min="221" max="16384" width="0" style="5" hidden="1" customWidth="1"/>
  </cols>
  <sheetData>
    <row r="1" spans="1:12" s="259" customFormat="1" ht="18.75" customHeight="1">
      <c r="A1" s="200" t="s">
        <v>513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10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</row>
    <row r="3" spans="2:3" ht="11.25">
      <c r="B3" s="396" t="s">
        <v>514</v>
      </c>
      <c r="C3" s="396"/>
    </row>
    <row r="4" spans="2:3" ht="11.25">
      <c r="B4" s="311" t="s">
        <v>515</v>
      </c>
      <c r="C4" s="311"/>
    </row>
    <row r="5" spans="2:3" ht="11.25">
      <c r="B5" s="397"/>
      <c r="C5" s="398"/>
    </row>
    <row r="6" spans="1:11" ht="16.5" customHeight="1">
      <c r="A6" s="399" t="s">
        <v>0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</row>
    <row r="7" spans="1:11" ht="57.75" customHeight="1">
      <c r="A7" s="400"/>
      <c r="B7" s="301" t="s">
        <v>142</v>
      </c>
      <c r="C7" s="140" t="s">
        <v>467</v>
      </c>
      <c r="D7" s="154" t="s">
        <v>496</v>
      </c>
      <c r="E7" s="257" t="s">
        <v>497</v>
      </c>
      <c r="F7" s="154" t="s">
        <v>496</v>
      </c>
      <c r="G7" s="257" t="s">
        <v>497</v>
      </c>
      <c r="H7" s="154" t="s">
        <v>496</v>
      </c>
      <c r="I7" s="257" t="s">
        <v>497</v>
      </c>
      <c r="J7" s="154" t="s">
        <v>496</v>
      </c>
      <c r="K7" s="257" t="s">
        <v>497</v>
      </c>
    </row>
    <row r="8" spans="1:11" ht="11.25">
      <c r="A8" s="401">
        <v>1</v>
      </c>
      <c r="B8" s="402" t="s">
        <v>357</v>
      </c>
      <c r="C8" s="403">
        <f>SUM(C9:C22)</f>
        <v>6750</v>
      </c>
      <c r="D8" s="403">
        <f>SUM(D9:D22)</f>
        <v>6820</v>
      </c>
      <c r="E8" s="404"/>
      <c r="F8" s="404"/>
      <c r="G8" s="404"/>
      <c r="H8" s="404"/>
      <c r="I8" s="404"/>
      <c r="J8" s="404"/>
      <c r="K8" s="405">
        <f aca="true" t="shared" si="0" ref="K8:K17">D8/C8</f>
        <v>1.0103703703703704</v>
      </c>
    </row>
    <row r="9" spans="1:11" ht="11.25">
      <c r="A9" s="401"/>
      <c r="B9" s="402" t="s">
        <v>358</v>
      </c>
      <c r="C9" s="403">
        <v>1900</v>
      </c>
      <c r="D9" s="403">
        <v>1900</v>
      </c>
      <c r="E9" s="404"/>
      <c r="F9" s="404"/>
      <c r="G9" s="404"/>
      <c r="H9" s="404"/>
      <c r="I9" s="404"/>
      <c r="J9" s="404"/>
      <c r="K9" s="405">
        <f t="shared" si="0"/>
        <v>1</v>
      </c>
    </row>
    <row r="10" spans="1:11" ht="11.25">
      <c r="A10" s="401"/>
      <c r="B10" s="402" t="s">
        <v>359</v>
      </c>
      <c r="C10" s="403">
        <v>350</v>
      </c>
      <c r="D10" s="403">
        <v>350</v>
      </c>
      <c r="E10" s="404"/>
      <c r="F10" s="404"/>
      <c r="G10" s="404"/>
      <c r="H10" s="404"/>
      <c r="I10" s="404"/>
      <c r="J10" s="404"/>
      <c r="K10" s="405">
        <f t="shared" si="0"/>
        <v>1</v>
      </c>
    </row>
    <row r="11" spans="1:11" ht="11.25">
      <c r="A11" s="401"/>
      <c r="B11" s="402" t="s">
        <v>360</v>
      </c>
      <c r="C11" s="403">
        <v>2200</v>
      </c>
      <c r="D11" s="403">
        <v>2200</v>
      </c>
      <c r="E11" s="404"/>
      <c r="F11" s="404"/>
      <c r="G11" s="404"/>
      <c r="H11" s="404"/>
      <c r="I11" s="404"/>
      <c r="J11" s="404"/>
      <c r="K11" s="405">
        <f t="shared" si="0"/>
        <v>1</v>
      </c>
    </row>
    <row r="12" spans="1:11" ht="11.25">
      <c r="A12" s="401"/>
      <c r="B12" s="402" t="s">
        <v>361</v>
      </c>
      <c r="C12" s="403">
        <v>350</v>
      </c>
      <c r="D12" s="403">
        <v>350</v>
      </c>
      <c r="E12" s="404"/>
      <c r="F12" s="404"/>
      <c r="G12" s="404"/>
      <c r="H12" s="404"/>
      <c r="I12" s="404"/>
      <c r="J12" s="404"/>
      <c r="K12" s="405">
        <f t="shared" si="0"/>
        <v>1</v>
      </c>
    </row>
    <row r="13" spans="1:11" ht="11.25">
      <c r="A13" s="401"/>
      <c r="B13" s="402" t="s">
        <v>362</v>
      </c>
      <c r="C13" s="403">
        <v>350</v>
      </c>
      <c r="D13" s="403">
        <v>350</v>
      </c>
      <c r="E13" s="404"/>
      <c r="F13" s="404"/>
      <c r="G13" s="404"/>
      <c r="H13" s="404"/>
      <c r="I13" s="404"/>
      <c r="J13" s="404"/>
      <c r="K13" s="405">
        <f t="shared" si="0"/>
        <v>1</v>
      </c>
    </row>
    <row r="14" spans="1:11" ht="11.25">
      <c r="A14" s="401"/>
      <c r="B14" s="402" t="s">
        <v>363</v>
      </c>
      <c r="C14" s="403">
        <v>350</v>
      </c>
      <c r="D14" s="403">
        <v>350</v>
      </c>
      <c r="E14" s="404"/>
      <c r="F14" s="404"/>
      <c r="G14" s="404"/>
      <c r="H14" s="404"/>
      <c r="I14" s="404"/>
      <c r="J14" s="404"/>
      <c r="K14" s="405">
        <f t="shared" si="0"/>
        <v>1</v>
      </c>
    </row>
    <row r="15" spans="1:11" ht="11.25">
      <c r="A15" s="401"/>
      <c r="B15" s="402" t="s">
        <v>364</v>
      </c>
      <c r="C15" s="403">
        <v>350</v>
      </c>
      <c r="D15" s="403">
        <v>350</v>
      </c>
      <c r="E15" s="404"/>
      <c r="F15" s="404"/>
      <c r="G15" s="404"/>
      <c r="H15" s="404"/>
      <c r="I15" s="404"/>
      <c r="J15" s="404"/>
      <c r="K15" s="405">
        <f t="shared" si="0"/>
        <v>1</v>
      </c>
    </row>
    <row r="16" spans="1:11" ht="11.25">
      <c r="A16" s="401"/>
      <c r="B16" s="402" t="s">
        <v>365</v>
      </c>
      <c r="C16" s="403">
        <v>350</v>
      </c>
      <c r="D16" s="403">
        <v>350</v>
      </c>
      <c r="E16" s="404"/>
      <c r="F16" s="404"/>
      <c r="G16" s="404"/>
      <c r="H16" s="404"/>
      <c r="I16" s="404"/>
      <c r="J16" s="404"/>
      <c r="K16" s="405">
        <f t="shared" si="0"/>
        <v>1</v>
      </c>
    </row>
    <row r="17" spans="1:11" ht="11.25">
      <c r="A17" s="401"/>
      <c r="B17" s="402" t="s">
        <v>366</v>
      </c>
      <c r="C17" s="403">
        <v>350</v>
      </c>
      <c r="D17" s="403">
        <v>350</v>
      </c>
      <c r="E17" s="404"/>
      <c r="F17" s="404"/>
      <c r="G17" s="404"/>
      <c r="H17" s="404"/>
      <c r="I17" s="404"/>
      <c r="J17" s="404"/>
      <c r="K17" s="405">
        <f t="shared" si="0"/>
        <v>1</v>
      </c>
    </row>
    <row r="18" spans="1:11" ht="11.25">
      <c r="A18" s="401"/>
      <c r="B18" s="402" t="s">
        <v>431</v>
      </c>
      <c r="C18" s="403"/>
      <c r="D18" s="403"/>
      <c r="E18" s="404"/>
      <c r="F18" s="404"/>
      <c r="G18" s="404"/>
      <c r="H18" s="404"/>
      <c r="I18" s="404"/>
      <c r="J18" s="404"/>
      <c r="K18" s="405"/>
    </row>
    <row r="19" spans="1:11" ht="11.25">
      <c r="A19" s="401"/>
      <c r="B19" s="402" t="s">
        <v>482</v>
      </c>
      <c r="C19" s="403">
        <v>100</v>
      </c>
      <c r="D19" s="403">
        <v>100</v>
      </c>
      <c r="E19" s="404"/>
      <c r="F19" s="404"/>
      <c r="G19" s="404"/>
      <c r="H19" s="404"/>
      <c r="I19" s="404"/>
      <c r="J19" s="404"/>
      <c r="K19" s="405"/>
    </row>
    <row r="20" spans="1:11" ht="11.25">
      <c r="A20" s="401"/>
      <c r="B20" s="402" t="s">
        <v>483</v>
      </c>
      <c r="C20" s="403">
        <v>100</v>
      </c>
      <c r="D20" s="403">
        <v>100</v>
      </c>
      <c r="E20" s="404"/>
      <c r="F20" s="404"/>
      <c r="G20" s="404"/>
      <c r="H20" s="404"/>
      <c r="I20" s="404"/>
      <c r="J20" s="404"/>
      <c r="K20" s="405"/>
    </row>
    <row r="21" spans="1:11" ht="11.25">
      <c r="A21" s="401"/>
      <c r="B21" s="402" t="s">
        <v>516</v>
      </c>
      <c r="C21" s="403"/>
      <c r="D21" s="403">
        <v>60</v>
      </c>
      <c r="E21" s="404"/>
      <c r="F21" s="404"/>
      <c r="G21" s="404"/>
      <c r="H21" s="404"/>
      <c r="I21" s="404"/>
      <c r="J21" s="404"/>
      <c r="K21" s="405"/>
    </row>
    <row r="22" spans="1:11" ht="11.25">
      <c r="A22" s="401"/>
      <c r="B22" s="402" t="s">
        <v>517</v>
      </c>
      <c r="C22" s="403"/>
      <c r="D22" s="403">
        <v>10</v>
      </c>
      <c r="E22" s="404"/>
      <c r="F22" s="404"/>
      <c r="G22" s="404"/>
      <c r="H22" s="404"/>
      <c r="I22" s="404"/>
      <c r="J22" s="404"/>
      <c r="K22" s="405"/>
    </row>
    <row r="23" spans="1:11" ht="11.25">
      <c r="A23" s="400">
        <v>2</v>
      </c>
      <c r="B23" s="297" t="s">
        <v>182</v>
      </c>
      <c r="C23" s="403">
        <v>170517</v>
      </c>
      <c r="D23" s="403">
        <v>170517</v>
      </c>
      <c r="E23" s="404"/>
      <c r="F23" s="404"/>
      <c r="G23" s="404"/>
      <c r="H23" s="404"/>
      <c r="I23" s="404"/>
      <c r="J23" s="404"/>
      <c r="K23" s="405">
        <f>D23/C23</f>
        <v>1</v>
      </c>
    </row>
    <row r="24" spans="1:11" ht="11.25">
      <c r="A24" s="400">
        <v>3</v>
      </c>
      <c r="B24" s="297" t="s">
        <v>183</v>
      </c>
      <c r="C24" s="403">
        <v>1770</v>
      </c>
      <c r="D24" s="403">
        <v>1770</v>
      </c>
      <c r="E24" s="404"/>
      <c r="F24" s="404"/>
      <c r="G24" s="404"/>
      <c r="H24" s="404"/>
      <c r="I24" s="404"/>
      <c r="J24" s="404"/>
      <c r="K24" s="405">
        <f>D24/C24</f>
        <v>1</v>
      </c>
    </row>
    <row r="25" spans="1:11" ht="11.25">
      <c r="A25" s="400">
        <v>4</v>
      </c>
      <c r="B25" s="297" t="s">
        <v>325</v>
      </c>
      <c r="C25" s="406">
        <v>270</v>
      </c>
      <c r="D25" s="406">
        <v>270</v>
      </c>
      <c r="E25" s="404"/>
      <c r="F25" s="404"/>
      <c r="G25" s="404"/>
      <c r="H25" s="404"/>
      <c r="I25" s="404"/>
      <c r="J25" s="404"/>
      <c r="K25" s="405">
        <f>D25/C25</f>
        <v>1</v>
      </c>
    </row>
    <row r="26" spans="1:11" ht="11.25">
      <c r="A26" s="400">
        <v>5</v>
      </c>
      <c r="B26" s="297" t="s">
        <v>324</v>
      </c>
      <c r="C26" s="138"/>
      <c r="D26" s="138"/>
      <c r="E26" s="407"/>
      <c r="F26" s="404"/>
      <c r="G26" s="404"/>
      <c r="H26" s="404"/>
      <c r="I26" s="404"/>
      <c r="J26" s="404"/>
      <c r="K26" s="405"/>
    </row>
    <row r="27" spans="1:11" ht="11.25">
      <c r="A27" s="400">
        <v>6</v>
      </c>
      <c r="B27" s="297" t="s">
        <v>518</v>
      </c>
      <c r="C27" s="408"/>
      <c r="D27" s="408"/>
      <c r="E27" s="407"/>
      <c r="F27" s="404"/>
      <c r="G27" s="404"/>
      <c r="H27" s="404"/>
      <c r="I27" s="404"/>
      <c r="J27" s="404"/>
      <c r="K27" s="405"/>
    </row>
    <row r="28" spans="1:11" ht="16.5" customHeight="1">
      <c r="A28" s="409">
        <v>4</v>
      </c>
      <c r="B28" s="410" t="s">
        <v>143</v>
      </c>
      <c r="C28" s="411">
        <f>SUM(C8+C23+C24+C25)</f>
        <v>179307</v>
      </c>
      <c r="D28" s="411">
        <f>SUM(D8+D23+D24+D25)</f>
        <v>179377</v>
      </c>
      <c r="E28" s="411">
        <f aca="true" t="shared" si="1" ref="E28:J28">SUM(E8+E23+E24)</f>
        <v>0</v>
      </c>
      <c r="F28" s="411">
        <f t="shared" si="1"/>
        <v>0</v>
      </c>
      <c r="G28" s="411">
        <f t="shared" si="1"/>
        <v>0</v>
      </c>
      <c r="H28" s="411">
        <f t="shared" si="1"/>
        <v>0</v>
      </c>
      <c r="I28" s="411">
        <f t="shared" si="1"/>
        <v>0</v>
      </c>
      <c r="J28" s="411">
        <f t="shared" si="1"/>
        <v>0</v>
      </c>
      <c r="K28" s="412">
        <f>D28/C28</f>
        <v>1.000390391897695</v>
      </c>
    </row>
  </sheetData>
  <sheetProtection selectLockedCells="1" selectUnlockedCells="1"/>
  <mergeCells count="5">
    <mergeCell ref="A1:E1"/>
    <mergeCell ref="A2:J2"/>
    <mergeCell ref="B4:C4"/>
    <mergeCell ref="A6:K6"/>
    <mergeCell ref="B3:C3"/>
  </mergeCells>
  <printOptions/>
  <pageMargins left="0.7874015748031497" right="0.15748031496062992" top="0.7480314960629921" bottom="0.15748031496062992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.625" style="5" customWidth="1"/>
    <col min="2" max="2" width="6.00390625" style="5" customWidth="1"/>
    <col min="3" max="3" width="21.375" style="5" customWidth="1"/>
    <col min="4" max="4" width="9.375" style="5" customWidth="1"/>
    <col min="5" max="5" width="9.75390625" style="5" customWidth="1"/>
    <col min="6" max="6" width="8.375" style="5" customWidth="1"/>
    <col min="7" max="9" width="9.25390625" style="5" customWidth="1"/>
    <col min="10" max="12" width="9.00390625" style="5" customWidth="1"/>
    <col min="13" max="13" width="7.875" style="5" customWidth="1"/>
    <col min="14" max="15" width="9.25390625" style="5" customWidth="1"/>
    <col min="16" max="18" width="7.125" style="5" customWidth="1"/>
    <col min="19" max="20" width="8.00390625" style="5" customWidth="1"/>
    <col min="21" max="21" width="8.875" style="5" customWidth="1"/>
    <col min="22" max="24" width="6.75390625" style="5" customWidth="1"/>
    <col min="25" max="16384" width="9.125" style="5" customWidth="1"/>
  </cols>
  <sheetData>
    <row r="1" spans="1:12" s="259" customFormat="1" ht="18.75" customHeight="1">
      <c r="A1" s="200" t="s">
        <v>519</v>
      </c>
      <c r="B1" s="200"/>
      <c r="C1" s="200"/>
      <c r="D1" s="200"/>
      <c r="E1" s="200"/>
      <c r="F1" s="196"/>
      <c r="G1" s="196"/>
      <c r="H1" s="196"/>
      <c r="I1" s="196"/>
      <c r="J1" s="196"/>
      <c r="K1" s="196"/>
      <c r="L1" s="196"/>
    </row>
    <row r="2" spans="1:18" ht="11.25">
      <c r="A2" s="389" t="s">
        <v>520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</row>
    <row r="3" spans="1:18" ht="12" thickBo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</row>
    <row r="4" spans="1:24" ht="12" thickBot="1">
      <c r="A4" s="205" t="s">
        <v>186</v>
      </c>
      <c r="B4" s="45"/>
      <c r="C4" s="45"/>
      <c r="D4" s="415"/>
      <c r="E4" s="415"/>
      <c r="F4" s="415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24" customHeight="1" thickBot="1">
      <c r="A5" s="206"/>
      <c r="B5" s="46" t="s">
        <v>187</v>
      </c>
      <c r="C5" s="46" t="s">
        <v>189</v>
      </c>
      <c r="D5" s="213" t="s">
        <v>521</v>
      </c>
      <c r="E5" s="213"/>
      <c r="F5" s="213"/>
      <c r="G5" s="213" t="s">
        <v>190</v>
      </c>
      <c r="H5" s="213"/>
      <c r="I5" s="213"/>
      <c r="J5" s="213" t="s">
        <v>522</v>
      </c>
      <c r="K5" s="213"/>
      <c r="L5" s="213"/>
      <c r="M5" s="213" t="s">
        <v>191</v>
      </c>
      <c r="N5" s="415"/>
      <c r="O5" s="415"/>
      <c r="P5" s="213" t="s">
        <v>523</v>
      </c>
      <c r="Q5" s="213"/>
      <c r="R5" s="213"/>
      <c r="S5" s="213" t="s">
        <v>524</v>
      </c>
      <c r="T5" s="213"/>
      <c r="U5" s="415"/>
      <c r="V5" s="213" t="s">
        <v>525</v>
      </c>
      <c r="W5" s="213"/>
      <c r="X5" s="213"/>
    </row>
    <row r="6" spans="1:24" ht="63" customHeight="1" thickBot="1">
      <c r="A6" s="206"/>
      <c r="B6" s="46" t="s">
        <v>188</v>
      </c>
      <c r="C6" s="416"/>
      <c r="D6" s="56" t="s">
        <v>478</v>
      </c>
      <c r="E6" s="154" t="s">
        <v>496</v>
      </c>
      <c r="F6" s="257" t="s">
        <v>497</v>
      </c>
      <c r="G6" s="56" t="s">
        <v>478</v>
      </c>
      <c r="H6" s="154" t="s">
        <v>496</v>
      </c>
      <c r="I6" s="257" t="s">
        <v>497</v>
      </c>
      <c r="J6" s="56" t="s">
        <v>478</v>
      </c>
      <c r="K6" s="154" t="s">
        <v>496</v>
      </c>
      <c r="L6" s="417" t="s">
        <v>497</v>
      </c>
      <c r="M6" s="418" t="s">
        <v>478</v>
      </c>
      <c r="N6" s="419" t="s">
        <v>496</v>
      </c>
      <c r="O6" s="417" t="s">
        <v>497</v>
      </c>
      <c r="P6" s="418" t="s">
        <v>478</v>
      </c>
      <c r="Q6" s="419" t="s">
        <v>496</v>
      </c>
      <c r="R6" s="417" t="s">
        <v>497</v>
      </c>
      <c r="S6" s="418" t="s">
        <v>478</v>
      </c>
      <c r="T6" s="419" t="s">
        <v>496</v>
      </c>
      <c r="U6" s="417" t="s">
        <v>497</v>
      </c>
      <c r="V6" s="418" t="s">
        <v>478</v>
      </c>
      <c r="W6" s="419" t="s">
        <v>496</v>
      </c>
      <c r="X6" s="417" t="s">
        <v>497</v>
      </c>
    </row>
    <row r="7" spans="1:24" ht="12" customHeight="1" hidden="1">
      <c r="A7" s="207"/>
      <c r="B7" s="51"/>
      <c r="C7" s="51"/>
      <c r="D7" s="420"/>
      <c r="E7" s="420"/>
      <c r="F7" s="420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24" customHeight="1" thickBot="1">
      <c r="A8" s="47" t="s">
        <v>146</v>
      </c>
      <c r="B8" s="47">
        <v>11130</v>
      </c>
      <c r="C8" s="47" t="s">
        <v>192</v>
      </c>
      <c r="D8" s="62">
        <f>G8+J8+M8+P8+S8+V8</f>
        <v>35213</v>
      </c>
      <c r="E8" s="62">
        <f>H8+K8+N8+Q8+T8+W8</f>
        <v>40437</v>
      </c>
      <c r="F8" s="57">
        <f>E8/D8</f>
        <v>1.1483543009683923</v>
      </c>
      <c r="G8" s="55">
        <v>13413</v>
      </c>
      <c r="H8" s="55">
        <v>18184</v>
      </c>
      <c r="I8" s="57">
        <f>H8/G8</f>
        <v>1.3556996943263997</v>
      </c>
      <c r="J8" s="49">
        <v>2615</v>
      </c>
      <c r="K8" s="49">
        <v>3068</v>
      </c>
      <c r="L8" s="59">
        <f>K8/J8</f>
        <v>1.1732313575525812</v>
      </c>
      <c r="M8" s="61">
        <v>10395</v>
      </c>
      <c r="N8" s="61">
        <v>10395</v>
      </c>
      <c r="O8" s="57">
        <f>N8/M8</f>
        <v>1</v>
      </c>
      <c r="P8" s="49"/>
      <c r="Q8" s="49"/>
      <c r="R8" s="49"/>
      <c r="S8" s="49">
        <v>8790</v>
      </c>
      <c r="T8" s="49">
        <v>8790</v>
      </c>
      <c r="U8" s="59">
        <v>1.1959</v>
      </c>
      <c r="V8" s="49"/>
      <c r="W8" s="49"/>
      <c r="X8" s="49"/>
    </row>
    <row r="9" spans="1:24" ht="24" customHeight="1" thickBot="1">
      <c r="A9" s="50" t="s">
        <v>147</v>
      </c>
      <c r="B9" s="51">
        <v>13320</v>
      </c>
      <c r="C9" s="51" t="s">
        <v>193</v>
      </c>
      <c r="D9" s="62">
        <f aca="true" t="shared" si="0" ref="D9:E32">G9+J9+M9+P9+S9+V9</f>
        <v>305</v>
      </c>
      <c r="E9" s="62">
        <f t="shared" si="0"/>
        <v>305</v>
      </c>
      <c r="F9" s="57">
        <f aca="true" t="shared" si="1" ref="F9:F32">E9/D9</f>
        <v>1</v>
      </c>
      <c r="G9" s="49"/>
      <c r="H9" s="49"/>
      <c r="I9" s="57"/>
      <c r="J9" s="49"/>
      <c r="K9" s="49"/>
      <c r="L9" s="59"/>
      <c r="M9" s="49">
        <v>305</v>
      </c>
      <c r="N9" s="49">
        <v>305</v>
      </c>
      <c r="O9" s="57">
        <f aca="true" t="shared" si="2" ref="O9:O32">N9/M9</f>
        <v>1</v>
      </c>
      <c r="P9" s="49"/>
      <c r="Q9" s="49"/>
      <c r="R9" s="49"/>
      <c r="S9" s="49"/>
      <c r="T9" s="49"/>
      <c r="U9" s="49"/>
      <c r="V9" s="49"/>
      <c r="W9" s="49"/>
      <c r="X9" s="49"/>
    </row>
    <row r="10" spans="1:24" ht="24" customHeight="1" thickBot="1">
      <c r="A10" s="50" t="s">
        <v>148</v>
      </c>
      <c r="B10" s="51">
        <v>11350</v>
      </c>
      <c r="C10" s="51" t="s">
        <v>194</v>
      </c>
      <c r="D10" s="62">
        <f t="shared" si="0"/>
        <v>2215</v>
      </c>
      <c r="E10" s="62">
        <f t="shared" si="0"/>
        <v>2215</v>
      </c>
      <c r="F10" s="57">
        <f t="shared" si="1"/>
        <v>1</v>
      </c>
      <c r="G10" s="49"/>
      <c r="H10" s="49"/>
      <c r="I10" s="57"/>
      <c r="J10" s="49"/>
      <c r="K10" s="49"/>
      <c r="L10" s="59"/>
      <c r="M10" s="49">
        <v>2215</v>
      </c>
      <c r="N10" s="49">
        <v>2215</v>
      </c>
      <c r="O10" s="57">
        <f t="shared" si="2"/>
        <v>1</v>
      </c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24" customHeight="1" thickBot="1">
      <c r="A11" s="50" t="s">
        <v>149</v>
      </c>
      <c r="B11" s="51">
        <v>32020</v>
      </c>
      <c r="C11" s="51" t="s">
        <v>195</v>
      </c>
      <c r="D11" s="62">
        <f t="shared" si="0"/>
        <v>127</v>
      </c>
      <c r="E11" s="62">
        <f t="shared" si="0"/>
        <v>127</v>
      </c>
      <c r="F11" s="57">
        <f t="shared" si="1"/>
        <v>1</v>
      </c>
      <c r="G11" s="49"/>
      <c r="H11" s="49"/>
      <c r="I11" s="57"/>
      <c r="J11" s="49"/>
      <c r="K11" s="49"/>
      <c r="L11" s="59"/>
      <c r="M11" s="49">
        <v>127</v>
      </c>
      <c r="N11" s="49">
        <v>127</v>
      </c>
      <c r="O11" s="57">
        <f t="shared" si="2"/>
        <v>1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24" customHeight="1" thickBot="1">
      <c r="A12" s="50" t="s">
        <v>150</v>
      </c>
      <c r="B12" s="51">
        <v>41231</v>
      </c>
      <c r="C12" s="51" t="s">
        <v>179</v>
      </c>
      <c r="D12" s="62">
        <f t="shared" si="0"/>
        <v>64775</v>
      </c>
      <c r="E12" s="62">
        <f t="shared" si="0"/>
        <v>59551</v>
      </c>
      <c r="F12" s="57">
        <f t="shared" si="1"/>
        <v>0.9193516016981861</v>
      </c>
      <c r="G12" s="49">
        <v>48027</v>
      </c>
      <c r="H12" s="49">
        <v>43256</v>
      </c>
      <c r="I12" s="57">
        <f>H12/G12</f>
        <v>0.9006600453911342</v>
      </c>
      <c r="J12" s="49">
        <v>4683</v>
      </c>
      <c r="K12" s="49">
        <v>4230</v>
      </c>
      <c r="L12" s="59">
        <f>K12/J12</f>
        <v>0.903267136450993</v>
      </c>
      <c r="M12" s="61">
        <v>12065</v>
      </c>
      <c r="N12" s="61">
        <v>12065</v>
      </c>
      <c r="O12" s="57">
        <f t="shared" si="2"/>
        <v>1</v>
      </c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24" customHeight="1" thickBot="1">
      <c r="A13" s="50" t="s">
        <v>151</v>
      </c>
      <c r="B13" s="51">
        <v>45160</v>
      </c>
      <c r="C13" s="51" t="s">
        <v>196</v>
      </c>
      <c r="D13" s="62">
        <f t="shared" si="0"/>
        <v>25</v>
      </c>
      <c r="E13" s="62">
        <f t="shared" si="0"/>
        <v>25</v>
      </c>
      <c r="F13" s="57">
        <f t="shared" si="1"/>
        <v>1</v>
      </c>
      <c r="G13" s="49"/>
      <c r="H13" s="49"/>
      <c r="I13" s="57"/>
      <c r="J13" s="49"/>
      <c r="K13" s="49"/>
      <c r="L13" s="59"/>
      <c r="M13" s="49">
        <v>25</v>
      </c>
      <c r="N13" s="49">
        <v>25</v>
      </c>
      <c r="O13" s="57">
        <f t="shared" si="2"/>
        <v>1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24" customHeight="1" thickBot="1">
      <c r="A14" s="50" t="s">
        <v>152</v>
      </c>
      <c r="B14" s="51">
        <v>51040</v>
      </c>
      <c r="C14" s="51" t="s">
        <v>197</v>
      </c>
      <c r="D14" s="62">
        <f t="shared" si="0"/>
        <v>0</v>
      </c>
      <c r="E14" s="62">
        <f t="shared" si="0"/>
        <v>0</v>
      </c>
      <c r="F14" s="57"/>
      <c r="G14" s="49"/>
      <c r="H14" s="49"/>
      <c r="I14" s="57"/>
      <c r="J14" s="49"/>
      <c r="K14" s="49"/>
      <c r="L14" s="59"/>
      <c r="M14" s="49">
        <v>0</v>
      </c>
      <c r="N14" s="49">
        <v>0</v>
      </c>
      <c r="O14" s="57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24" customHeight="1" thickBot="1">
      <c r="A15" s="50" t="s">
        <v>153</v>
      </c>
      <c r="B15" s="51">
        <v>52020</v>
      </c>
      <c r="C15" s="51" t="s">
        <v>180</v>
      </c>
      <c r="D15" s="62">
        <f t="shared" si="0"/>
        <v>0</v>
      </c>
      <c r="E15" s="62">
        <f t="shared" si="0"/>
        <v>0</v>
      </c>
      <c r="F15" s="57"/>
      <c r="G15" s="49"/>
      <c r="H15" s="49"/>
      <c r="I15" s="57"/>
      <c r="J15" s="49"/>
      <c r="K15" s="49"/>
      <c r="L15" s="59"/>
      <c r="M15" s="49">
        <v>0</v>
      </c>
      <c r="N15" s="49">
        <v>0</v>
      </c>
      <c r="O15" s="57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24" customHeight="1" thickBot="1">
      <c r="A16" s="50" t="s">
        <v>154</v>
      </c>
      <c r="B16" s="51">
        <v>63020</v>
      </c>
      <c r="C16" s="51" t="s">
        <v>198</v>
      </c>
      <c r="D16" s="62">
        <f t="shared" si="0"/>
        <v>848</v>
      </c>
      <c r="E16" s="62">
        <f t="shared" si="0"/>
        <v>848</v>
      </c>
      <c r="F16" s="57">
        <f t="shared" si="1"/>
        <v>1</v>
      </c>
      <c r="G16" s="49"/>
      <c r="H16" s="49"/>
      <c r="I16" s="57"/>
      <c r="J16" s="49"/>
      <c r="K16" s="49"/>
      <c r="L16" s="59"/>
      <c r="M16" s="49">
        <v>848</v>
      </c>
      <c r="N16" s="49">
        <v>848</v>
      </c>
      <c r="O16" s="57">
        <f t="shared" si="2"/>
        <v>1</v>
      </c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24" customHeight="1" thickBot="1">
      <c r="A17" s="50" t="s">
        <v>155</v>
      </c>
      <c r="B17" s="51">
        <v>64010</v>
      </c>
      <c r="C17" s="51" t="s">
        <v>171</v>
      </c>
      <c r="D17" s="62">
        <f t="shared" si="0"/>
        <v>6250</v>
      </c>
      <c r="E17" s="62">
        <f t="shared" si="0"/>
        <v>6250</v>
      </c>
      <c r="F17" s="57">
        <f t="shared" si="1"/>
        <v>1</v>
      </c>
      <c r="G17" s="49"/>
      <c r="H17" s="49"/>
      <c r="I17" s="57"/>
      <c r="J17" s="49"/>
      <c r="K17" s="49"/>
      <c r="L17" s="59"/>
      <c r="M17" s="49">
        <v>6250</v>
      </c>
      <c r="N17" s="49">
        <v>6250</v>
      </c>
      <c r="O17" s="57">
        <f t="shared" si="2"/>
        <v>1</v>
      </c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24" customHeight="1" thickBot="1">
      <c r="A18" s="50" t="s">
        <v>156</v>
      </c>
      <c r="B18" s="51">
        <v>66010</v>
      </c>
      <c r="C18" s="51" t="s">
        <v>199</v>
      </c>
      <c r="D18" s="62">
        <f t="shared" si="0"/>
        <v>2159</v>
      </c>
      <c r="E18" s="62">
        <f t="shared" si="0"/>
        <v>2159</v>
      </c>
      <c r="F18" s="57">
        <f t="shared" si="1"/>
        <v>1</v>
      </c>
      <c r="G18" s="49"/>
      <c r="H18" s="49"/>
      <c r="I18" s="57"/>
      <c r="J18" s="49"/>
      <c r="K18" s="49"/>
      <c r="L18" s="59"/>
      <c r="M18" s="49">
        <v>2159</v>
      </c>
      <c r="N18" s="49">
        <v>2159</v>
      </c>
      <c r="O18" s="57">
        <f t="shared" si="2"/>
        <v>1</v>
      </c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41.25" customHeight="1" thickBot="1">
      <c r="A19" s="50" t="s">
        <v>157</v>
      </c>
      <c r="B19" s="51">
        <v>66020</v>
      </c>
      <c r="C19" s="51" t="s">
        <v>200</v>
      </c>
      <c r="D19" s="62">
        <f t="shared" si="0"/>
        <v>25455</v>
      </c>
      <c r="E19" s="62">
        <f t="shared" si="0"/>
        <v>25455</v>
      </c>
      <c r="F19" s="57">
        <f t="shared" si="1"/>
        <v>1</v>
      </c>
      <c r="G19" s="49">
        <v>12945</v>
      </c>
      <c r="H19" s="49">
        <v>12945</v>
      </c>
      <c r="I19" s="57">
        <f>H19/G19</f>
        <v>1</v>
      </c>
      <c r="J19" s="49">
        <v>2364</v>
      </c>
      <c r="K19" s="49">
        <v>2364</v>
      </c>
      <c r="L19" s="59">
        <f>K19/J19</f>
        <v>1</v>
      </c>
      <c r="M19" s="49">
        <v>10146</v>
      </c>
      <c r="N19" s="49">
        <v>10146</v>
      </c>
      <c r="O19" s="57">
        <f t="shared" si="2"/>
        <v>1</v>
      </c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24" customHeight="1" thickBot="1">
      <c r="A20" s="50" t="s">
        <v>158</v>
      </c>
      <c r="B20" s="51">
        <v>72111</v>
      </c>
      <c r="C20" s="51" t="s">
        <v>201</v>
      </c>
      <c r="D20" s="62">
        <f t="shared" si="0"/>
        <v>516</v>
      </c>
      <c r="E20" s="62">
        <f t="shared" si="0"/>
        <v>516</v>
      </c>
      <c r="F20" s="57">
        <f t="shared" si="1"/>
        <v>1</v>
      </c>
      <c r="G20" s="49"/>
      <c r="H20" s="49"/>
      <c r="I20" s="57"/>
      <c r="J20" s="49"/>
      <c r="K20" s="49"/>
      <c r="L20" s="59"/>
      <c r="M20" s="49">
        <v>516</v>
      </c>
      <c r="N20" s="49">
        <v>516</v>
      </c>
      <c r="O20" s="57">
        <f t="shared" si="2"/>
        <v>1</v>
      </c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24" customHeight="1" thickBot="1">
      <c r="A21" s="50">
        <v>374</v>
      </c>
      <c r="B21" s="51">
        <v>72311</v>
      </c>
      <c r="C21" s="51" t="s">
        <v>202</v>
      </c>
      <c r="D21" s="62">
        <f t="shared" si="0"/>
        <v>349</v>
      </c>
      <c r="E21" s="62">
        <f t="shared" si="0"/>
        <v>349</v>
      </c>
      <c r="F21" s="57">
        <f t="shared" si="1"/>
        <v>1</v>
      </c>
      <c r="G21" s="49"/>
      <c r="H21" s="49"/>
      <c r="I21" s="57"/>
      <c r="J21" s="49"/>
      <c r="K21" s="49"/>
      <c r="L21" s="59"/>
      <c r="M21" s="49">
        <v>349</v>
      </c>
      <c r="N21" s="49">
        <v>349</v>
      </c>
      <c r="O21" s="57">
        <f t="shared" si="2"/>
        <v>1</v>
      </c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4" customHeight="1" thickBot="1">
      <c r="A22" s="50" t="s">
        <v>160</v>
      </c>
      <c r="B22" s="51">
        <v>74031</v>
      </c>
      <c r="C22" s="51" t="s">
        <v>203</v>
      </c>
      <c r="D22" s="62">
        <f t="shared" si="0"/>
        <v>425</v>
      </c>
      <c r="E22" s="62">
        <f t="shared" si="0"/>
        <v>425</v>
      </c>
      <c r="F22" s="57">
        <f t="shared" si="1"/>
        <v>1</v>
      </c>
      <c r="G22" s="49"/>
      <c r="H22" s="49"/>
      <c r="I22" s="57"/>
      <c r="J22" s="49"/>
      <c r="K22" s="49"/>
      <c r="L22" s="59"/>
      <c r="M22" s="49">
        <v>425</v>
      </c>
      <c r="N22" s="49">
        <v>425</v>
      </c>
      <c r="O22" s="57">
        <f t="shared" si="2"/>
        <v>1</v>
      </c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24" customHeight="1" thickBot="1">
      <c r="A23" s="50" t="s">
        <v>161</v>
      </c>
      <c r="B23" s="51">
        <v>76062</v>
      </c>
      <c r="C23" s="51" t="s">
        <v>204</v>
      </c>
      <c r="D23" s="62">
        <f t="shared" si="0"/>
        <v>0</v>
      </c>
      <c r="E23" s="62">
        <f t="shared" si="0"/>
        <v>0</v>
      </c>
      <c r="F23" s="57"/>
      <c r="G23" s="49"/>
      <c r="H23" s="49"/>
      <c r="I23" s="57"/>
      <c r="J23" s="49"/>
      <c r="K23" s="49"/>
      <c r="L23" s="59"/>
      <c r="M23" s="49">
        <v>0</v>
      </c>
      <c r="N23" s="49">
        <v>0</v>
      </c>
      <c r="O23" s="57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24" customHeight="1" thickBot="1">
      <c r="A24" s="50" t="s">
        <v>162</v>
      </c>
      <c r="B24" s="51">
        <v>81030</v>
      </c>
      <c r="C24" s="51" t="s">
        <v>205</v>
      </c>
      <c r="D24" s="62">
        <f t="shared" si="0"/>
        <v>349</v>
      </c>
      <c r="E24" s="62">
        <f t="shared" si="0"/>
        <v>349</v>
      </c>
      <c r="F24" s="57">
        <f t="shared" si="1"/>
        <v>1</v>
      </c>
      <c r="G24" s="49"/>
      <c r="H24" s="49"/>
      <c r="I24" s="57"/>
      <c r="J24" s="49"/>
      <c r="K24" s="49"/>
      <c r="L24" s="59"/>
      <c r="M24" s="49">
        <v>349</v>
      </c>
      <c r="N24" s="49">
        <v>349</v>
      </c>
      <c r="O24" s="57">
        <f t="shared" si="2"/>
        <v>1</v>
      </c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24" customHeight="1" thickBot="1">
      <c r="A25" s="50" t="s">
        <v>163</v>
      </c>
      <c r="B25" s="51">
        <v>82042</v>
      </c>
      <c r="C25" s="51" t="s">
        <v>206</v>
      </c>
      <c r="D25" s="62">
        <f t="shared" si="0"/>
        <v>7247</v>
      </c>
      <c r="E25" s="62">
        <f t="shared" si="0"/>
        <v>7247</v>
      </c>
      <c r="F25" s="57">
        <f t="shared" si="1"/>
        <v>1</v>
      </c>
      <c r="G25" s="421">
        <v>3397</v>
      </c>
      <c r="H25" s="421">
        <v>3397</v>
      </c>
      <c r="I25" s="57">
        <f>H25/G25</f>
        <v>1</v>
      </c>
      <c r="J25" s="49">
        <v>662</v>
      </c>
      <c r="K25" s="49">
        <v>662</v>
      </c>
      <c r="L25" s="59">
        <f>K25/J25</f>
        <v>1</v>
      </c>
      <c r="M25" s="49">
        <v>3188</v>
      </c>
      <c r="N25" s="49">
        <v>3188</v>
      </c>
      <c r="O25" s="57">
        <f t="shared" si="2"/>
        <v>1</v>
      </c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24" customHeight="1" thickBot="1">
      <c r="A26" s="50" t="s">
        <v>164</v>
      </c>
      <c r="B26" s="51">
        <v>82092</v>
      </c>
      <c r="C26" s="51" t="s">
        <v>207</v>
      </c>
      <c r="D26" s="62">
        <f t="shared" si="0"/>
        <v>6332</v>
      </c>
      <c r="E26" s="62">
        <f t="shared" si="0"/>
        <v>6332</v>
      </c>
      <c r="F26" s="57">
        <f t="shared" si="1"/>
        <v>1</v>
      </c>
      <c r="G26" s="421">
        <v>2459</v>
      </c>
      <c r="H26" s="421">
        <v>2459</v>
      </c>
      <c r="I26" s="57">
        <f>H26/G26</f>
        <v>1</v>
      </c>
      <c r="J26" s="49">
        <v>480</v>
      </c>
      <c r="K26" s="49">
        <v>480</v>
      </c>
      <c r="L26" s="59">
        <f>K26/J26</f>
        <v>1</v>
      </c>
      <c r="M26" s="49">
        <v>3393</v>
      </c>
      <c r="N26" s="49">
        <v>3393</v>
      </c>
      <c r="O26" s="57">
        <f t="shared" si="2"/>
        <v>1</v>
      </c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24" customHeight="1" thickBot="1">
      <c r="A27" s="50" t="s">
        <v>165</v>
      </c>
      <c r="B27" s="51">
        <v>96015</v>
      </c>
      <c r="C27" s="51" t="s">
        <v>208</v>
      </c>
      <c r="D27" s="62">
        <f t="shared" si="0"/>
        <v>135209</v>
      </c>
      <c r="E27" s="62">
        <f t="shared" si="0"/>
        <v>135209</v>
      </c>
      <c r="F27" s="57">
        <f t="shared" si="1"/>
        <v>1</v>
      </c>
      <c r="G27" s="55"/>
      <c r="H27" s="55"/>
      <c r="I27" s="57"/>
      <c r="J27" s="49"/>
      <c r="K27" s="49"/>
      <c r="L27" s="59"/>
      <c r="M27" s="49">
        <v>0</v>
      </c>
      <c r="N27" s="49">
        <v>0</v>
      </c>
      <c r="O27" s="57"/>
      <c r="P27" s="49"/>
      <c r="Q27" s="49"/>
      <c r="R27" s="49"/>
      <c r="S27" s="49">
        <v>135209</v>
      </c>
      <c r="T27" s="49">
        <v>135209</v>
      </c>
      <c r="U27" s="49">
        <v>100</v>
      </c>
      <c r="V27" s="49"/>
      <c r="W27" s="49"/>
      <c r="X27" s="49"/>
    </row>
    <row r="28" spans="1:24" ht="24" customHeight="1" thickBot="1">
      <c r="A28" s="50" t="s">
        <v>166</v>
      </c>
      <c r="B28" s="51">
        <v>102030</v>
      </c>
      <c r="C28" s="51" t="s">
        <v>209</v>
      </c>
      <c r="D28" s="62">
        <f t="shared" si="0"/>
        <v>635</v>
      </c>
      <c r="E28" s="62">
        <f t="shared" si="0"/>
        <v>635</v>
      </c>
      <c r="F28" s="57">
        <f t="shared" si="1"/>
        <v>1</v>
      </c>
      <c r="G28" s="49"/>
      <c r="H28" s="49"/>
      <c r="I28" s="57"/>
      <c r="J28" s="49"/>
      <c r="K28" s="49"/>
      <c r="L28" s="59"/>
      <c r="M28" s="49">
        <v>635</v>
      </c>
      <c r="N28" s="49">
        <v>635</v>
      </c>
      <c r="O28" s="57">
        <f t="shared" si="2"/>
        <v>1</v>
      </c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24" customHeight="1" thickBot="1">
      <c r="A29" s="50" t="s">
        <v>167</v>
      </c>
      <c r="B29" s="51">
        <v>104042</v>
      </c>
      <c r="C29" s="51" t="s">
        <v>210</v>
      </c>
      <c r="D29" s="62">
        <f t="shared" si="0"/>
        <v>35275</v>
      </c>
      <c r="E29" s="62">
        <f t="shared" si="0"/>
        <v>35275</v>
      </c>
      <c r="F29" s="57">
        <f t="shared" si="1"/>
        <v>1</v>
      </c>
      <c r="G29" s="49"/>
      <c r="H29" s="49"/>
      <c r="I29" s="57"/>
      <c r="J29" s="49"/>
      <c r="K29" s="49"/>
      <c r="L29" s="59"/>
      <c r="M29" s="49">
        <v>1810</v>
      </c>
      <c r="N29" s="49">
        <v>1810</v>
      </c>
      <c r="O29" s="57">
        <f t="shared" si="2"/>
        <v>1</v>
      </c>
      <c r="P29" s="49"/>
      <c r="Q29" s="49"/>
      <c r="R29" s="49"/>
      <c r="S29" s="49">
        <v>33465</v>
      </c>
      <c r="T29" s="49">
        <v>33465</v>
      </c>
      <c r="U29" s="49" t="s">
        <v>526</v>
      </c>
      <c r="V29" s="49"/>
      <c r="W29" s="49"/>
      <c r="X29" s="49"/>
    </row>
    <row r="30" spans="1:24" ht="24" customHeight="1" thickBot="1">
      <c r="A30" s="50" t="s">
        <v>168</v>
      </c>
      <c r="B30" s="51">
        <v>104051</v>
      </c>
      <c r="C30" s="51" t="s">
        <v>211</v>
      </c>
      <c r="D30" s="62">
        <f t="shared" si="0"/>
        <v>0</v>
      </c>
      <c r="E30" s="62">
        <f t="shared" si="0"/>
        <v>0</v>
      </c>
      <c r="F30" s="57"/>
      <c r="G30" s="49"/>
      <c r="H30" s="49"/>
      <c r="I30" s="57"/>
      <c r="J30" s="49"/>
      <c r="K30" s="49"/>
      <c r="L30" s="59"/>
      <c r="M30" s="49">
        <v>0</v>
      </c>
      <c r="N30" s="49">
        <v>0</v>
      </c>
      <c r="O30" s="57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24" customHeight="1" thickBot="1">
      <c r="A31" s="50" t="s">
        <v>169</v>
      </c>
      <c r="B31" s="51">
        <v>107060</v>
      </c>
      <c r="C31" s="51" t="s">
        <v>212</v>
      </c>
      <c r="D31" s="62">
        <f t="shared" si="0"/>
        <v>22822</v>
      </c>
      <c r="E31" s="62">
        <f t="shared" si="0"/>
        <v>9808</v>
      </c>
      <c r="F31" s="57">
        <f t="shared" si="1"/>
        <v>0.42976075716413986</v>
      </c>
      <c r="G31" s="49"/>
      <c r="H31" s="49"/>
      <c r="I31" s="57"/>
      <c r="J31" s="49"/>
      <c r="K31" s="49"/>
      <c r="L31" s="59"/>
      <c r="M31" s="49"/>
      <c r="N31" s="49"/>
      <c r="O31" s="57"/>
      <c r="P31" s="49">
        <v>22822</v>
      </c>
      <c r="Q31" s="49">
        <v>9808</v>
      </c>
      <c r="R31" s="59">
        <f>Q31/P31</f>
        <v>0.42976075716413986</v>
      </c>
      <c r="S31" s="49"/>
      <c r="T31" s="49"/>
      <c r="U31" s="49"/>
      <c r="V31" s="49"/>
      <c r="W31" s="49"/>
      <c r="X31" s="49"/>
    </row>
    <row r="32" spans="1:24" ht="24" customHeight="1" thickBot="1">
      <c r="A32" s="52" t="s">
        <v>170</v>
      </c>
      <c r="B32" s="53"/>
      <c r="C32" s="53" t="s">
        <v>213</v>
      </c>
      <c r="D32" s="62">
        <f t="shared" si="0"/>
        <v>346531</v>
      </c>
      <c r="E32" s="62">
        <f t="shared" si="0"/>
        <v>333517</v>
      </c>
      <c r="F32" s="58">
        <f t="shared" si="1"/>
        <v>0.9624449183478534</v>
      </c>
      <c r="G32" s="48">
        <f>SUM(G8:G31)</f>
        <v>80241</v>
      </c>
      <c r="H32" s="48">
        <f>SUM(H8:H31)</f>
        <v>80241</v>
      </c>
      <c r="I32" s="58">
        <f>H32/G32</f>
        <v>1</v>
      </c>
      <c r="J32" s="48">
        <f>SUM(J8:J31)</f>
        <v>10804</v>
      </c>
      <c r="K32" s="48">
        <f>SUM(K8:K31)</f>
        <v>10804</v>
      </c>
      <c r="L32" s="60">
        <f>K32/J32</f>
        <v>1</v>
      </c>
      <c r="M32" s="48">
        <v>55200</v>
      </c>
      <c r="N32" s="48">
        <v>55200</v>
      </c>
      <c r="O32" s="58">
        <f t="shared" si="2"/>
        <v>1</v>
      </c>
      <c r="P32" s="48">
        <f aca="true" t="shared" si="3" ref="P32:X32">SUM(P8:P31)</f>
        <v>22822</v>
      </c>
      <c r="Q32" s="48">
        <f t="shared" si="3"/>
        <v>9808</v>
      </c>
      <c r="R32" s="60">
        <f>Q32/P32</f>
        <v>0.42976075716413986</v>
      </c>
      <c r="S32" s="48">
        <f>SUM(S8:S31)</f>
        <v>177464</v>
      </c>
      <c r="T32" s="48">
        <f>SUM(T8:T31)</f>
        <v>177464</v>
      </c>
      <c r="U32" s="48">
        <v>110.39</v>
      </c>
      <c r="V32" s="48">
        <f t="shared" si="3"/>
        <v>0</v>
      </c>
      <c r="W32" s="48">
        <f t="shared" si="3"/>
        <v>0</v>
      </c>
      <c r="X32" s="48">
        <f t="shared" si="3"/>
        <v>0</v>
      </c>
    </row>
    <row r="33" ht="12" thickBot="1">
      <c r="A33" s="54"/>
    </row>
    <row r="34" spans="1:24" ht="12" thickBot="1">
      <c r="A34" s="210" t="s">
        <v>186</v>
      </c>
      <c r="B34" s="45"/>
      <c r="C34" s="45"/>
      <c r="D34" s="213" t="s">
        <v>527</v>
      </c>
      <c r="E34" s="213"/>
      <c r="F34" s="213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</row>
    <row r="35" spans="1:24" ht="21.75" thickBot="1">
      <c r="A35" s="211"/>
      <c r="B35" s="46" t="s">
        <v>214</v>
      </c>
      <c r="C35" s="46" t="s">
        <v>215</v>
      </c>
      <c r="D35" s="213"/>
      <c r="E35" s="213"/>
      <c r="F35" s="213"/>
      <c r="G35" s="213" t="s">
        <v>144</v>
      </c>
      <c r="H35" s="213"/>
      <c r="I35" s="213"/>
      <c r="J35" s="208" t="s">
        <v>145</v>
      </c>
      <c r="K35" s="208"/>
      <c r="L35" s="208"/>
      <c r="M35" s="213" t="s">
        <v>216</v>
      </c>
      <c r="N35" s="213"/>
      <c r="O35" s="213"/>
      <c r="P35" s="213"/>
      <c r="Q35" s="213"/>
      <c r="R35" s="213"/>
      <c r="S35" s="213"/>
      <c r="T35" s="213"/>
      <c r="U35" s="213"/>
      <c r="V35" s="56"/>
      <c r="W35" s="56"/>
      <c r="X35" s="56"/>
    </row>
    <row r="36" spans="1:24" ht="63.75" thickBot="1">
      <c r="A36" s="211"/>
      <c r="B36" s="416"/>
      <c r="C36" s="416"/>
      <c r="D36" s="56" t="s">
        <v>478</v>
      </c>
      <c r="E36" s="154" t="s">
        <v>496</v>
      </c>
      <c r="F36" s="257" t="s">
        <v>497</v>
      </c>
      <c r="G36" s="56" t="s">
        <v>478</v>
      </c>
      <c r="H36" s="154" t="s">
        <v>496</v>
      </c>
      <c r="I36" s="257" t="s">
        <v>497</v>
      </c>
      <c r="J36" s="56" t="s">
        <v>478</v>
      </c>
      <c r="K36" s="154" t="s">
        <v>496</v>
      </c>
      <c r="L36" s="257" t="s">
        <v>497</v>
      </c>
      <c r="M36" s="56" t="s">
        <v>478</v>
      </c>
      <c r="N36" s="154" t="s">
        <v>496</v>
      </c>
      <c r="O36" s="257" t="s">
        <v>497</v>
      </c>
      <c r="P36" s="46"/>
      <c r="Q36" s="46"/>
      <c r="R36" s="422"/>
      <c r="S36" s="46"/>
      <c r="T36" s="46"/>
      <c r="U36" s="422"/>
      <c r="V36" s="56"/>
      <c r="W36" s="56"/>
      <c r="X36" s="56"/>
    </row>
    <row r="37" spans="1:24" ht="12" thickBot="1">
      <c r="A37" s="212"/>
      <c r="B37" s="51"/>
      <c r="C37" s="51"/>
      <c r="D37" s="47"/>
      <c r="E37" s="47"/>
      <c r="F37" s="4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</row>
    <row r="38" spans="1:24" ht="27.75" customHeight="1" thickBot="1">
      <c r="A38" s="50" t="s">
        <v>146</v>
      </c>
      <c r="B38" s="51">
        <v>11130</v>
      </c>
      <c r="C38" s="51" t="s">
        <v>192</v>
      </c>
      <c r="D38" s="48"/>
      <c r="E38" s="48"/>
      <c r="F38" s="68"/>
      <c r="G38" s="49"/>
      <c r="H38" s="49"/>
      <c r="I38" s="59"/>
      <c r="J38" s="49"/>
      <c r="K38" s="49"/>
      <c r="L38" s="5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21" customHeight="1" thickBot="1">
      <c r="A39" s="50" t="s">
        <v>147</v>
      </c>
      <c r="B39" s="51">
        <v>13320</v>
      </c>
      <c r="C39" s="51" t="s">
        <v>193</v>
      </c>
      <c r="D39" s="48"/>
      <c r="E39" s="48"/>
      <c r="F39" s="68"/>
      <c r="G39" s="49"/>
      <c r="H39" s="49"/>
      <c r="I39" s="59"/>
      <c r="J39" s="49"/>
      <c r="K39" s="49"/>
      <c r="L39" s="5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21" customHeight="1" thickBot="1">
      <c r="A40" s="50" t="s">
        <v>148</v>
      </c>
      <c r="B40" s="51">
        <v>11350</v>
      </c>
      <c r="C40" s="51" t="s">
        <v>194</v>
      </c>
      <c r="D40" s="48">
        <v>170000</v>
      </c>
      <c r="E40" s="48">
        <v>170000</v>
      </c>
      <c r="F40" s="68">
        <v>100</v>
      </c>
      <c r="G40" s="49"/>
      <c r="H40" s="49"/>
      <c r="I40" s="59"/>
      <c r="J40" s="49">
        <v>170000</v>
      </c>
      <c r="K40" s="49">
        <v>170000</v>
      </c>
      <c r="L40" s="5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ht="21" customHeight="1" thickBot="1">
      <c r="A41" s="50" t="s">
        <v>149</v>
      </c>
      <c r="B41" s="51">
        <v>32020</v>
      </c>
      <c r="C41" s="51" t="s">
        <v>195</v>
      </c>
      <c r="D41" s="48"/>
      <c r="E41" s="48"/>
      <c r="F41" s="68"/>
      <c r="G41" s="49"/>
      <c r="H41" s="49"/>
      <c r="I41" s="59"/>
      <c r="J41" s="49"/>
      <c r="K41" s="49"/>
      <c r="L41" s="5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21" customHeight="1" thickBot="1">
      <c r="A42" s="50" t="s">
        <v>150</v>
      </c>
      <c r="B42" s="51">
        <v>413231</v>
      </c>
      <c r="C42" s="51" t="s">
        <v>179</v>
      </c>
      <c r="D42" s="48">
        <v>2800</v>
      </c>
      <c r="E42" s="48">
        <v>3176</v>
      </c>
      <c r="F42" s="68">
        <v>108.79</v>
      </c>
      <c r="G42" s="49">
        <v>2800</v>
      </c>
      <c r="H42" s="49">
        <v>3176</v>
      </c>
      <c r="I42" s="59">
        <v>1.0879</v>
      </c>
      <c r="J42" s="49"/>
      <c r="K42" s="49"/>
      <c r="L42" s="5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21" customHeight="1" thickBot="1">
      <c r="A43" s="50" t="s">
        <v>151</v>
      </c>
      <c r="B43" s="51">
        <v>45160</v>
      </c>
      <c r="C43" s="51" t="s">
        <v>196</v>
      </c>
      <c r="D43" s="48"/>
      <c r="E43" s="48"/>
      <c r="F43" s="68"/>
      <c r="G43" s="49"/>
      <c r="H43" s="49"/>
      <c r="I43" s="59"/>
      <c r="J43" s="49"/>
      <c r="K43" s="49"/>
      <c r="L43" s="5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21" customHeight="1" thickBot="1">
      <c r="A44" s="50" t="s">
        <v>152</v>
      </c>
      <c r="B44" s="51">
        <v>51040</v>
      </c>
      <c r="C44" s="51" t="s">
        <v>197</v>
      </c>
      <c r="D44" s="48"/>
      <c r="E44" s="48"/>
      <c r="F44" s="68"/>
      <c r="G44" s="49"/>
      <c r="H44" s="49"/>
      <c r="I44" s="59"/>
      <c r="J44" s="49"/>
      <c r="K44" s="49"/>
      <c r="L44" s="5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21" customHeight="1" thickBot="1">
      <c r="A45" s="50" t="s">
        <v>153</v>
      </c>
      <c r="B45" s="51">
        <v>52020</v>
      </c>
      <c r="C45" s="51" t="s">
        <v>180</v>
      </c>
      <c r="D45" s="48">
        <v>473913</v>
      </c>
      <c r="E45" s="48">
        <v>218562</v>
      </c>
      <c r="F45" s="68">
        <v>100</v>
      </c>
      <c r="G45" s="49"/>
      <c r="H45" s="49"/>
      <c r="I45" s="59"/>
      <c r="J45" s="49">
        <v>473913</v>
      </c>
      <c r="K45" s="49">
        <v>218562</v>
      </c>
      <c r="L45" s="5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21" customHeight="1" thickBot="1">
      <c r="A46" s="50" t="s">
        <v>154</v>
      </c>
      <c r="B46" s="51">
        <v>63020</v>
      </c>
      <c r="C46" s="51" t="s">
        <v>198</v>
      </c>
      <c r="D46" s="48"/>
      <c r="E46" s="48">
        <v>1695</v>
      </c>
      <c r="F46" s="68">
        <v>100</v>
      </c>
      <c r="G46" s="49"/>
      <c r="H46" s="49"/>
      <c r="I46" s="59"/>
      <c r="J46" s="49"/>
      <c r="K46" s="49">
        <v>1695</v>
      </c>
      <c r="L46" s="5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21" customHeight="1" thickBot="1">
      <c r="A47" s="50" t="s">
        <v>155</v>
      </c>
      <c r="B47" s="51">
        <v>64010</v>
      </c>
      <c r="C47" s="51" t="s">
        <v>171</v>
      </c>
      <c r="D47" s="48"/>
      <c r="E47" s="48"/>
      <c r="F47" s="68"/>
      <c r="G47" s="49"/>
      <c r="H47" s="49"/>
      <c r="I47" s="59"/>
      <c r="J47" s="49"/>
      <c r="K47" s="49"/>
      <c r="L47" s="5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21" customHeight="1" thickBot="1">
      <c r="A48" s="50" t="s">
        <v>156</v>
      </c>
      <c r="B48" s="51">
        <v>66010</v>
      </c>
      <c r="C48" s="51" t="s">
        <v>199</v>
      </c>
      <c r="D48" s="48"/>
      <c r="E48" s="48"/>
      <c r="F48" s="68"/>
      <c r="G48" s="49"/>
      <c r="H48" s="49"/>
      <c r="I48" s="59"/>
      <c r="J48" s="49"/>
      <c r="K48" s="49"/>
      <c r="L48" s="5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21" customHeight="1" thickBot="1">
      <c r="A49" s="50" t="s">
        <v>157</v>
      </c>
      <c r="B49" s="51">
        <v>66020</v>
      </c>
      <c r="C49" s="51" t="s">
        <v>217</v>
      </c>
      <c r="D49" s="48">
        <v>100908</v>
      </c>
      <c r="E49" s="48">
        <v>100908</v>
      </c>
      <c r="F49" s="68">
        <v>100</v>
      </c>
      <c r="G49" s="49">
        <v>50000</v>
      </c>
      <c r="H49" s="49">
        <v>50000</v>
      </c>
      <c r="I49" s="59">
        <v>0.0186</v>
      </c>
      <c r="J49" s="49">
        <v>50908</v>
      </c>
      <c r="K49" s="49">
        <v>50908</v>
      </c>
      <c r="L49" s="5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21" customHeight="1" thickBot="1">
      <c r="A50" s="50" t="s">
        <v>158</v>
      </c>
      <c r="B50" s="51">
        <v>72111</v>
      </c>
      <c r="C50" s="51" t="s">
        <v>201</v>
      </c>
      <c r="D50" s="48"/>
      <c r="E50" s="48"/>
      <c r="F50" s="68"/>
      <c r="G50" s="49">
        <v>0</v>
      </c>
      <c r="H50" s="49"/>
      <c r="I50" s="59"/>
      <c r="J50" s="49"/>
      <c r="K50" s="49"/>
      <c r="L50" s="5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21" customHeight="1" thickBot="1">
      <c r="A51" s="50" t="s">
        <v>159</v>
      </c>
      <c r="B51" s="51">
        <v>72311</v>
      </c>
      <c r="C51" s="51" t="s">
        <v>202</v>
      </c>
      <c r="D51" s="48"/>
      <c r="E51" s="48"/>
      <c r="F51" s="68"/>
      <c r="G51" s="49"/>
      <c r="H51" s="49"/>
      <c r="I51" s="59"/>
      <c r="J51" s="49"/>
      <c r="K51" s="49"/>
      <c r="L51" s="5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21" customHeight="1" thickBot="1">
      <c r="A52" s="50" t="s">
        <v>160</v>
      </c>
      <c r="B52" s="51">
        <v>74031</v>
      </c>
      <c r="C52" s="51" t="s">
        <v>203</v>
      </c>
      <c r="D52" s="48"/>
      <c r="E52" s="48"/>
      <c r="F52" s="68"/>
      <c r="G52" s="49"/>
      <c r="H52" s="49"/>
      <c r="I52" s="59"/>
      <c r="J52" s="49"/>
      <c r="K52" s="49"/>
      <c r="L52" s="5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21" customHeight="1" thickBot="1">
      <c r="A53" s="50" t="s">
        <v>161</v>
      </c>
      <c r="B53" s="51">
        <v>76062</v>
      </c>
      <c r="C53" s="51" t="s">
        <v>204</v>
      </c>
      <c r="D53" s="48"/>
      <c r="E53" s="48"/>
      <c r="F53" s="68"/>
      <c r="G53" s="49"/>
      <c r="H53" s="49"/>
      <c r="I53" s="59"/>
      <c r="J53" s="49"/>
      <c r="K53" s="49"/>
      <c r="L53" s="5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21" customHeight="1" thickBot="1">
      <c r="A54" s="50" t="s">
        <v>162</v>
      </c>
      <c r="B54" s="51">
        <v>81030</v>
      </c>
      <c r="C54" s="51" t="s">
        <v>205</v>
      </c>
      <c r="D54" s="48"/>
      <c r="E54" s="48"/>
      <c r="F54" s="68"/>
      <c r="G54" s="49"/>
      <c r="H54" s="49"/>
      <c r="I54" s="59"/>
      <c r="J54" s="49"/>
      <c r="K54" s="49"/>
      <c r="L54" s="5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21" customHeight="1" thickBot="1">
      <c r="A55" s="50" t="s">
        <v>163</v>
      </c>
      <c r="B55" s="51">
        <v>82042</v>
      </c>
      <c r="C55" s="51" t="s">
        <v>206</v>
      </c>
      <c r="D55" s="48">
        <v>100</v>
      </c>
      <c r="E55" s="48">
        <v>100</v>
      </c>
      <c r="F55" s="68">
        <v>100</v>
      </c>
      <c r="G55" s="49">
        <v>100</v>
      </c>
      <c r="H55" s="49">
        <v>100</v>
      </c>
      <c r="I55" s="59">
        <v>0.37</v>
      </c>
      <c r="J55" s="48"/>
      <c r="K55" s="48"/>
      <c r="L55" s="59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21" customHeight="1" thickBot="1">
      <c r="A56" s="50" t="s">
        <v>164</v>
      </c>
      <c r="B56" s="51">
        <v>82092</v>
      </c>
      <c r="C56" s="51" t="s">
        <v>207</v>
      </c>
      <c r="D56" s="48"/>
      <c r="E56" s="48"/>
      <c r="F56" s="68"/>
      <c r="G56" s="48"/>
      <c r="H56" s="49"/>
      <c r="I56" s="59"/>
      <c r="J56" s="48"/>
      <c r="K56" s="48"/>
      <c r="L56" s="59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21" customHeight="1" thickBot="1">
      <c r="A57" s="50" t="s">
        <v>165</v>
      </c>
      <c r="B57" s="51">
        <v>96015</v>
      </c>
      <c r="C57" s="51" t="s">
        <v>218</v>
      </c>
      <c r="D57" s="48"/>
      <c r="E57" s="48"/>
      <c r="F57" s="68"/>
      <c r="G57" s="48"/>
      <c r="H57" s="48"/>
      <c r="I57" s="59"/>
      <c r="J57" s="48"/>
      <c r="K57" s="48"/>
      <c r="L57" s="5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21" customHeight="1" thickBot="1">
      <c r="A58" s="50" t="s">
        <v>166</v>
      </c>
      <c r="B58" s="51">
        <v>102030</v>
      </c>
      <c r="C58" s="51" t="s">
        <v>209</v>
      </c>
      <c r="D58" s="48"/>
      <c r="E58" s="48"/>
      <c r="F58" s="68"/>
      <c r="G58" s="48"/>
      <c r="H58" s="48"/>
      <c r="I58" s="59"/>
      <c r="J58" s="48"/>
      <c r="K58" s="48"/>
      <c r="L58" s="5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21" customHeight="1" thickBot="1">
      <c r="A59" s="50" t="s">
        <v>167</v>
      </c>
      <c r="B59" s="51">
        <v>104042</v>
      </c>
      <c r="C59" s="51" t="s">
        <v>210</v>
      </c>
      <c r="D59" s="48"/>
      <c r="E59" s="48"/>
      <c r="F59" s="68"/>
      <c r="G59" s="49"/>
      <c r="H59" s="48"/>
      <c r="I59" s="59"/>
      <c r="J59" s="48"/>
      <c r="K59" s="48"/>
      <c r="L59" s="5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21" customHeight="1" thickBot="1">
      <c r="A60" s="50" t="s">
        <v>168</v>
      </c>
      <c r="B60" s="51">
        <v>104051</v>
      </c>
      <c r="C60" s="51" t="s">
        <v>211</v>
      </c>
      <c r="D60" s="48"/>
      <c r="E60" s="48"/>
      <c r="F60" s="68"/>
      <c r="G60" s="48"/>
      <c r="H60" s="48"/>
      <c r="I60" s="59"/>
      <c r="J60" s="48"/>
      <c r="K60" s="48"/>
      <c r="L60" s="59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21" customHeight="1" thickBot="1">
      <c r="A61" s="50" t="s">
        <v>169</v>
      </c>
      <c r="B61" s="51">
        <v>107060</v>
      </c>
      <c r="C61" s="51" t="s">
        <v>212</v>
      </c>
      <c r="D61" s="48"/>
      <c r="E61" s="48"/>
      <c r="F61" s="68"/>
      <c r="G61" s="48"/>
      <c r="H61" s="48"/>
      <c r="I61" s="59"/>
      <c r="J61" s="48"/>
      <c r="K61" s="48"/>
      <c r="L61" s="59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21" customHeight="1" thickBot="1">
      <c r="A62" s="52" t="s">
        <v>170</v>
      </c>
      <c r="B62" s="51"/>
      <c r="C62" s="53" t="s">
        <v>219</v>
      </c>
      <c r="D62" s="48">
        <v>747721</v>
      </c>
      <c r="E62" s="48">
        <f>SUM(E38:E61)</f>
        <v>494441</v>
      </c>
      <c r="F62" s="68">
        <v>100.26</v>
      </c>
      <c r="G62" s="48">
        <f>SUM(G38:G61)</f>
        <v>52900</v>
      </c>
      <c r="H62" s="48">
        <f>SUM(H38:H61)</f>
        <v>53276</v>
      </c>
      <c r="I62" s="60">
        <f>H62/G62</f>
        <v>1.0071077504725898</v>
      </c>
      <c r="J62" s="48">
        <f>SUM(J38:J61)</f>
        <v>694821</v>
      </c>
      <c r="K62" s="48">
        <f>SUM(K38:K61)</f>
        <v>441165</v>
      </c>
      <c r="L62" s="60">
        <f>K62/J62</f>
        <v>0.6349333137599468</v>
      </c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ht="11.25">
      <c r="A63" s="54"/>
    </row>
  </sheetData>
  <sheetProtection/>
  <mergeCells count="22">
    <mergeCell ref="G37:X37"/>
    <mergeCell ref="D34:F35"/>
    <mergeCell ref="G34:X34"/>
    <mergeCell ref="G35:I35"/>
    <mergeCell ref="J35:L35"/>
    <mergeCell ref="M35:O35"/>
    <mergeCell ref="P35:R35"/>
    <mergeCell ref="S35:U35"/>
    <mergeCell ref="J5:L5"/>
    <mergeCell ref="M5:O5"/>
    <mergeCell ref="P5:R5"/>
    <mergeCell ref="S5:U5"/>
    <mergeCell ref="V5:X5"/>
    <mergeCell ref="G7:X7"/>
    <mergeCell ref="A1:E1"/>
    <mergeCell ref="A2:R3"/>
    <mergeCell ref="D4:F4"/>
    <mergeCell ref="G4:X4"/>
    <mergeCell ref="A34:A37"/>
    <mergeCell ref="A4:A7"/>
    <mergeCell ref="D5:F5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00390625" style="0" customWidth="1"/>
    <col min="4" max="4" width="9.125" style="0" customWidth="1"/>
    <col min="5" max="5" width="11.125" style="0" customWidth="1"/>
    <col min="6" max="13" width="9.125" style="0" hidden="1" customWidth="1"/>
    <col min="14" max="14" width="11.25390625" style="0" customWidth="1"/>
  </cols>
  <sheetData>
    <row r="1" spans="1:14" ht="12.75">
      <c r="A1" s="200" t="s">
        <v>484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3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0" ht="30.75" customHeight="1">
      <c r="A3" s="214" t="s">
        <v>181</v>
      </c>
      <c r="B3" s="204"/>
      <c r="C3" s="204"/>
      <c r="D3" s="204"/>
      <c r="E3" s="204"/>
      <c r="F3" s="204"/>
      <c r="G3" s="64"/>
      <c r="H3" s="64"/>
      <c r="I3" s="64"/>
      <c r="J3" s="64"/>
    </row>
    <row r="4" spans="1:10" ht="12.7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36" customHeight="1">
      <c r="A5" s="214" t="s">
        <v>480</v>
      </c>
      <c r="B5" s="204"/>
      <c r="C5" s="204"/>
      <c r="D5" s="204"/>
      <c r="E5" s="204"/>
      <c r="F5" s="204"/>
      <c r="G5" s="64"/>
      <c r="H5" s="64"/>
      <c r="I5" s="64"/>
      <c r="J5" s="64"/>
    </row>
    <row r="6" ht="15.75" customHeight="1">
      <c r="E6" s="6" t="s">
        <v>0</v>
      </c>
    </row>
    <row r="7" spans="1:14" s="5" customFormat="1" ht="80.25" customHeight="1">
      <c r="A7" s="153" t="s">
        <v>186</v>
      </c>
      <c r="B7" s="12" t="s">
        <v>290</v>
      </c>
      <c r="C7" s="12" t="s">
        <v>399</v>
      </c>
      <c r="D7" s="12" t="s">
        <v>409</v>
      </c>
      <c r="E7" s="154" t="s">
        <v>490</v>
      </c>
      <c r="F7" s="154" t="s">
        <v>319</v>
      </c>
      <c r="G7" s="154" t="s">
        <v>304</v>
      </c>
      <c r="H7" s="154" t="s">
        <v>305</v>
      </c>
      <c r="I7" s="154" t="s">
        <v>306</v>
      </c>
      <c r="J7" s="154" t="s">
        <v>319</v>
      </c>
      <c r="K7" s="154" t="s">
        <v>304</v>
      </c>
      <c r="L7" s="154" t="s">
        <v>305</v>
      </c>
      <c r="M7" s="154" t="s">
        <v>306</v>
      </c>
      <c r="N7" s="154" t="s">
        <v>476</v>
      </c>
    </row>
    <row r="8" spans="1:14" s="5" customFormat="1" ht="25.5" customHeight="1">
      <c r="A8" s="28" t="s">
        <v>146</v>
      </c>
      <c r="B8" s="28" t="s">
        <v>367</v>
      </c>
      <c r="C8" s="28">
        <v>2500</v>
      </c>
      <c r="D8" s="28">
        <v>2500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s="5" customFormat="1" ht="25.5" customHeight="1">
      <c r="A9" s="28" t="s">
        <v>147</v>
      </c>
      <c r="B9" s="28" t="s">
        <v>368</v>
      </c>
      <c r="C9" s="28">
        <v>2000</v>
      </c>
      <c r="D9" s="28">
        <v>2000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5" customFormat="1" ht="25.5" customHeight="1">
      <c r="A10" s="28" t="s">
        <v>148</v>
      </c>
      <c r="B10" s="28" t="s">
        <v>369</v>
      </c>
      <c r="C10" s="28">
        <v>2600</v>
      </c>
      <c r="D10" s="28">
        <v>2600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5" customFormat="1" ht="25.5" customHeight="1">
      <c r="A11" s="28" t="s">
        <v>149</v>
      </c>
      <c r="B11" s="28" t="s">
        <v>373</v>
      </c>
      <c r="C11" s="28">
        <v>3800</v>
      </c>
      <c r="D11" s="28">
        <v>3800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5" customFormat="1" ht="46.5" customHeight="1">
      <c r="A12" s="28" t="s">
        <v>150</v>
      </c>
      <c r="B12" s="16" t="s">
        <v>475</v>
      </c>
      <c r="C12" s="28">
        <v>10000</v>
      </c>
      <c r="D12" s="28">
        <v>10000</v>
      </c>
      <c r="E12" s="28">
        <v>10000</v>
      </c>
      <c r="F12" s="28"/>
      <c r="G12" s="28"/>
      <c r="H12" s="28"/>
      <c r="I12" s="28"/>
      <c r="J12" s="28"/>
      <c r="K12" s="28"/>
      <c r="L12" s="28"/>
      <c r="M12" s="28"/>
      <c r="N12" s="186">
        <f>E12/C12</f>
        <v>1</v>
      </c>
    </row>
    <row r="13" spans="1:14" s="5" customFormat="1" ht="25.5" customHeight="1">
      <c r="A13" s="28" t="s">
        <v>151</v>
      </c>
      <c r="B13" s="28" t="s">
        <v>372</v>
      </c>
      <c r="C13" s="28">
        <v>1000</v>
      </c>
      <c r="D13" s="28">
        <v>1000</v>
      </c>
      <c r="E13" s="28"/>
      <c r="F13" s="28"/>
      <c r="G13" s="28"/>
      <c r="H13" s="28"/>
      <c r="I13" s="28"/>
      <c r="J13" s="28"/>
      <c r="K13" s="28"/>
      <c r="L13" s="28"/>
      <c r="M13" s="28"/>
      <c r="N13" s="186"/>
    </row>
    <row r="14" spans="1:14" s="5" customFormat="1" ht="25.5" customHeight="1">
      <c r="A14" s="28" t="s">
        <v>152</v>
      </c>
      <c r="B14" s="28" t="s">
        <v>374</v>
      </c>
      <c r="C14" s="28">
        <v>2223</v>
      </c>
      <c r="D14" s="28">
        <v>2223</v>
      </c>
      <c r="E14" s="28"/>
      <c r="F14" s="28"/>
      <c r="G14" s="28"/>
      <c r="H14" s="28"/>
      <c r="I14" s="28"/>
      <c r="J14" s="28"/>
      <c r="K14" s="28"/>
      <c r="L14" s="28"/>
      <c r="M14" s="28"/>
      <c r="N14" s="186"/>
    </row>
    <row r="15" spans="1:14" s="5" customFormat="1" ht="25.5" customHeight="1">
      <c r="A15" s="28" t="s">
        <v>153</v>
      </c>
      <c r="B15" s="28" t="s">
        <v>375</v>
      </c>
      <c r="C15" s="28">
        <v>1300</v>
      </c>
      <c r="D15" s="28">
        <v>1300</v>
      </c>
      <c r="E15" s="28"/>
      <c r="F15" s="28"/>
      <c r="G15" s="28"/>
      <c r="H15" s="28"/>
      <c r="I15" s="28"/>
      <c r="J15" s="28"/>
      <c r="K15" s="28"/>
      <c r="L15" s="28"/>
      <c r="M15" s="28"/>
      <c r="N15" s="186"/>
    </row>
    <row r="16" spans="1:14" s="5" customFormat="1" ht="25.5" customHeight="1">
      <c r="A16" s="28" t="s">
        <v>154</v>
      </c>
      <c r="B16" s="28" t="s">
        <v>376</v>
      </c>
      <c r="C16" s="28">
        <v>1200</v>
      </c>
      <c r="D16" s="28">
        <v>1200</v>
      </c>
      <c r="E16" s="28"/>
      <c r="F16" s="28"/>
      <c r="G16" s="28"/>
      <c r="H16" s="28"/>
      <c r="I16" s="28"/>
      <c r="J16" s="28"/>
      <c r="K16" s="28"/>
      <c r="L16" s="28"/>
      <c r="M16" s="28"/>
      <c r="N16" s="186"/>
    </row>
    <row r="17" spans="1:14" s="5" customFormat="1" ht="18" customHeight="1">
      <c r="A17" s="28" t="s">
        <v>155</v>
      </c>
      <c r="B17" s="28" t="s">
        <v>291</v>
      </c>
      <c r="C17" s="28">
        <v>0</v>
      </c>
      <c r="D17" s="28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186"/>
    </row>
    <row r="18" spans="1:14" s="5" customFormat="1" ht="28.5" customHeight="1">
      <c r="A18" s="28" t="s">
        <v>156</v>
      </c>
      <c r="B18" s="16" t="s">
        <v>477</v>
      </c>
      <c r="C18" s="28"/>
      <c r="D18" s="28"/>
      <c r="E18" s="28">
        <v>7000</v>
      </c>
      <c r="F18" s="28"/>
      <c r="G18" s="28"/>
      <c r="H18" s="28"/>
      <c r="I18" s="28"/>
      <c r="J18" s="28"/>
      <c r="K18" s="28"/>
      <c r="L18" s="28"/>
      <c r="M18" s="28"/>
      <c r="N18" s="186"/>
    </row>
    <row r="19" spans="1:14" s="139" customFormat="1" ht="27.75" customHeight="1">
      <c r="A19" s="28" t="s">
        <v>157</v>
      </c>
      <c r="B19" s="141" t="s">
        <v>292</v>
      </c>
      <c r="C19" s="141">
        <f>SUM(C8:C17)</f>
        <v>26623</v>
      </c>
      <c r="D19" s="141">
        <f>SUM(D8:D17)</f>
        <v>26623</v>
      </c>
      <c r="E19" s="141">
        <v>17000</v>
      </c>
      <c r="F19" s="141">
        <v>7322</v>
      </c>
      <c r="G19" s="141">
        <v>7322</v>
      </c>
      <c r="H19" s="141">
        <v>7322</v>
      </c>
      <c r="I19" s="141">
        <v>7322</v>
      </c>
      <c r="J19" s="141">
        <v>7322</v>
      </c>
      <c r="K19" s="141">
        <v>7322</v>
      </c>
      <c r="L19" s="141">
        <v>7322</v>
      </c>
      <c r="M19" s="141">
        <v>7322</v>
      </c>
      <c r="N19" s="186">
        <f>E19/C19</f>
        <v>0.6385456184502122</v>
      </c>
    </row>
    <row r="20" s="5" customFormat="1" ht="11.25"/>
    <row r="21" s="5" customFormat="1" ht="11.25"/>
  </sheetData>
  <sheetProtection/>
  <mergeCells count="4">
    <mergeCell ref="A3:F3"/>
    <mergeCell ref="A5:F5"/>
    <mergeCell ref="A2:M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2018-03-01T15:02:52Z</cp:lastPrinted>
  <dcterms:created xsi:type="dcterms:W3CDTF">2016-03-07T14:14:28Z</dcterms:created>
  <dcterms:modified xsi:type="dcterms:W3CDTF">2018-11-12T14:55:07Z</dcterms:modified>
  <cp:category/>
  <cp:version/>
  <cp:contentType/>
  <cp:contentStatus/>
</cp:coreProperties>
</file>