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713" firstSheet="7" activeTab="10"/>
  </bookViews>
  <sheets>
    <sheet name="1.bev-kiadd" sheetId="1" r:id="rId1"/>
    <sheet name="1.a. mük." sheetId="2" r:id="rId2"/>
    <sheet name="1.b felhalm." sheetId="3" r:id="rId3"/>
    <sheet name="1.c.kötelező nem kötelező" sheetId="4" r:id="rId4"/>
    <sheet name="2. működés" sheetId="5" r:id="rId5"/>
    <sheet name="3.beruházás" sheetId="6" r:id="rId6"/>
    <sheet name="4.fképesség szerint" sheetId="7" r:id="rId7"/>
    <sheet name="5.több éves kihatással" sheetId="8" r:id="rId8"/>
    <sheet name="6.Pénzmaradvány" sheetId="9" r:id="rId9"/>
    <sheet name="7.Létszámkeret" sheetId="10" r:id="rId10"/>
    <sheet name="8.közvetett támogatások" sheetId="11" r:id="rId11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F8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F12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C8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C12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D8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D12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E8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12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</commentList>
</comments>
</file>

<file path=xl/sharedStrings.xml><?xml version="1.0" encoding="utf-8"?>
<sst xmlns="http://schemas.openxmlformats.org/spreadsheetml/2006/main" count="818" uniqueCount="587">
  <si>
    <t>1.sz.melléklet</t>
  </si>
  <si>
    <t>EFt</t>
  </si>
  <si>
    <t>S.sz.</t>
  </si>
  <si>
    <t>M e g n e v e z é s</t>
  </si>
  <si>
    <t>2013.terv</t>
  </si>
  <si>
    <t>I.</t>
  </si>
  <si>
    <t>Működési bevételek</t>
  </si>
  <si>
    <t>1.</t>
  </si>
  <si>
    <t>Intézményi működési bevételek</t>
  </si>
  <si>
    <t>2.</t>
  </si>
  <si>
    <t xml:space="preserve">Önkormányzatok sajátos működési bevételei </t>
  </si>
  <si>
    <t>2.1   Helyi adók</t>
  </si>
  <si>
    <t>2.2   Átengedett központi adók</t>
  </si>
  <si>
    <t>2.3   Bírságok pótlékok, egyéb sajátos bevételek</t>
  </si>
  <si>
    <t>2.4. Előző évi kieg.visszatérülések</t>
  </si>
  <si>
    <t>II.</t>
  </si>
  <si>
    <t>Támogatások</t>
  </si>
  <si>
    <t>Önkormányzatok költségvetési támogatása</t>
  </si>
  <si>
    <t>1.1   Normatív hozzájárulások</t>
  </si>
  <si>
    <t>1.2   Központosított előirányzatok</t>
  </si>
  <si>
    <t>1.3   Normatív kötött felhasználású támogatás</t>
  </si>
  <si>
    <t>1.4  Egyéb központi támogatások</t>
  </si>
  <si>
    <t>1.5  Önhibájukon kívül hátr.helyz.lévő telep.támog.</t>
  </si>
  <si>
    <t>1.6 Helyi önk.és tkt-k egyes ktgv.kapcs.szárm.bevételei</t>
  </si>
  <si>
    <t xml:space="preserve">Támogatások </t>
  </si>
  <si>
    <t>III.</t>
  </si>
  <si>
    <t>Felhalmozási és tőke jellegű bevételek</t>
  </si>
  <si>
    <t xml:space="preserve">Felhalmozási saját bevételek </t>
  </si>
  <si>
    <t>Támogatáértékű felhalmozási bevételek</t>
  </si>
  <si>
    <t>2.1 Támogatásértékű felhalmozási bevételközp.ktgv.sz-től</t>
  </si>
  <si>
    <t>2.1 Támogatásértékű felhalmozási bevétel MVH-tól</t>
  </si>
  <si>
    <t>2.2 Támogatásértékű felhalmozási bev.alapítványtól</t>
  </si>
  <si>
    <t>3.</t>
  </si>
  <si>
    <t>Felhalmozási célú pénzeszközátvétel államházt.kívülről</t>
  </si>
  <si>
    <t>3.1 Felhalmozási célú pénzeszközátvétel egyháztól</t>
  </si>
  <si>
    <t>Felhalmozási bevételek</t>
  </si>
  <si>
    <t>IV.</t>
  </si>
  <si>
    <t>Támogatások, támogatásértékű bevételek</t>
  </si>
  <si>
    <t>Támogatásértékű működési bevételek</t>
  </si>
  <si>
    <t>Támogatásértékű működési bevételek közp.ktgv.sztől</t>
  </si>
  <si>
    <t>Támogatásértékű működési bevételek MVH-tól</t>
  </si>
  <si>
    <t>Működési célú pénzeszközátvétel</t>
  </si>
  <si>
    <t>Működőképesség megőrzését szolgáló kiegészítő támogatás (hiány finanszírozása)</t>
  </si>
  <si>
    <t>Pénzeszközátvétel</t>
  </si>
  <si>
    <t>V.</t>
  </si>
  <si>
    <t>Támogatási kölcsönök visszatérülése</t>
  </si>
  <si>
    <t>VI.</t>
  </si>
  <si>
    <t>Hitelek</t>
  </si>
  <si>
    <t>Működési célú hitelfelvétel</t>
  </si>
  <si>
    <t>Hosszú lejáratú hitelfelvétel</t>
  </si>
  <si>
    <t>VII.</t>
  </si>
  <si>
    <t>Pénzforgalom nélküli bevételek</t>
  </si>
  <si>
    <t>Előző évi pénzmaradvány igénybevétele</t>
  </si>
  <si>
    <t>Általános tartalék</t>
  </si>
  <si>
    <t>Céltartalék</t>
  </si>
  <si>
    <t>Bevételek mindösszesen:</t>
  </si>
  <si>
    <t>Egyéb finanszírozás bevételei</t>
  </si>
  <si>
    <t>BEVÉTELEK MINDÖSSZESEN:</t>
  </si>
  <si>
    <t>Személyi juttatások</t>
  </si>
  <si>
    <t>Munkaadókat terhelő járulék</t>
  </si>
  <si>
    <t>Dologi kiadások</t>
  </si>
  <si>
    <t>Támogatásértékű működési kiadás</t>
  </si>
  <si>
    <t>Működési célú pénzeszköz átadás</t>
  </si>
  <si>
    <t>Szociálpolitikai juttatás</t>
  </si>
  <si>
    <t xml:space="preserve">Felhalmozási kiadás </t>
  </si>
  <si>
    <t xml:space="preserve">             Ebből:   beruházás     </t>
  </si>
  <si>
    <t xml:space="preserve">                           felújítás           </t>
  </si>
  <si>
    <t>Támogatásértékű felhalmozási kiadás</t>
  </si>
  <si>
    <t>Felhalm.célú peszközátadás egyháznak</t>
  </si>
  <si>
    <t>Felhalmozási kölcsön törlesztése</t>
  </si>
  <si>
    <t>Kölcsön nyújtás</t>
  </si>
  <si>
    <t xml:space="preserve">Kiadások mindösszesen: </t>
  </si>
  <si>
    <t>Egyéb finanszírozás kiadásai</t>
  </si>
  <si>
    <t xml:space="preserve">KIADÁSOK MINDÖSSZESEN: </t>
  </si>
  <si>
    <t>Bevételek</t>
  </si>
  <si>
    <t>Kiadások</t>
  </si>
  <si>
    <t>Megnevezés</t>
  </si>
  <si>
    <t>Önk.sajátos működési bev.</t>
  </si>
  <si>
    <t>Önk.költségvetési támogatása</t>
  </si>
  <si>
    <t>Támog.ért.műk.bevételek</t>
  </si>
  <si>
    <t>Működési célú pénzeszk.átv.</t>
  </si>
  <si>
    <t>Előző évi várható pénzm.</t>
  </si>
  <si>
    <t>Kölcsönnyújtás</t>
  </si>
  <si>
    <t>ÖSSZESEN:</t>
  </si>
  <si>
    <t>2013. terv</t>
  </si>
  <si>
    <t>Felhalmozási kiadások</t>
  </si>
  <si>
    <t>Önk.sajátos felhalm. bev.</t>
  </si>
  <si>
    <t>ebből:                                   beruházás</t>
  </si>
  <si>
    <t>Felújítás</t>
  </si>
  <si>
    <t>Támog.ért.felhalm.bevételek</t>
  </si>
  <si>
    <t>Felhalm.célú peszközátadás</t>
  </si>
  <si>
    <t>Támog.ért.felhalm.bev.MVH-tól</t>
  </si>
  <si>
    <t>Felhalm.célú peszkátad.egyháznak</t>
  </si>
  <si>
    <t>Felhalmozási célú pénzeszk.átv.egyháztól</t>
  </si>
  <si>
    <t>Felhalmozási célú kölcsön törlesztése</t>
  </si>
  <si>
    <t>Felhalmozási célú hitelfelvétel</t>
  </si>
  <si>
    <t>Felhalmozási célú hiteltörlesztés (tőke + kamat)</t>
  </si>
  <si>
    <t>1.c sz.melléklet</t>
  </si>
  <si>
    <t>Kötelező feladathoz kapcsolódik</t>
  </si>
  <si>
    <t>Kötelezőből államigazgatási</t>
  </si>
  <si>
    <t>Kötelezőből önkormányzati</t>
  </si>
  <si>
    <t>Nem kötelező feladathoz kapcsolódik</t>
  </si>
  <si>
    <t>Kötelező+nem kötelező összesen</t>
  </si>
  <si>
    <t>szja helyben mó része+jöv.kül.mérséklésére+gépjárműadó</t>
  </si>
  <si>
    <t>központosított+egyéb központi</t>
  </si>
  <si>
    <t>2.1 Támogatásértékű felhalmozási bevétel közp.ktgv.sz-től</t>
  </si>
  <si>
    <t>Támogértékű műk.bev.közp.ktgv.sztől hiány finanszírozására</t>
  </si>
  <si>
    <t>2.sz.melléklet</t>
  </si>
  <si>
    <t>S.</t>
  </si>
  <si>
    <t>Sz.</t>
  </si>
  <si>
    <t>Munkaadót terhelő járulék</t>
  </si>
  <si>
    <t>Dologi, egyéb folyó kiadások</t>
  </si>
  <si>
    <t>Élelmiszer beszerzés</t>
  </si>
  <si>
    <t>Irodaszer, nyomtatvány</t>
  </si>
  <si>
    <t>Könyv, folyóirat, egyéb inform. hordozó</t>
  </si>
  <si>
    <t>Hajtó és kenőanyag beszerzés</t>
  </si>
  <si>
    <t>Kisértékű tárgyi eszköz beszerzés</t>
  </si>
  <si>
    <t>Munkaruha</t>
  </si>
  <si>
    <t xml:space="preserve">Egyéb anyag beszerzés </t>
  </si>
  <si>
    <t>Távközlési díjak</t>
  </si>
  <si>
    <t>Vásárolt élelmezés</t>
  </si>
  <si>
    <t>Bérleti és lízingdíj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</si>
  <si>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</si>
  <si>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</si>
  <si>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</si>
  <si>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</si>
  <si>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Karbantartás, kisjavítás</t>
  </si>
  <si>
    <t>Egyéb üzemeltetési fenntartási kiadások</t>
  </si>
  <si>
    <t>Belföldi kiküldetés</t>
  </si>
  <si>
    <t>Pénzügyi szolgáltatások kiadásai</t>
  </si>
  <si>
    <t>Reprezentáció</t>
  </si>
  <si>
    <t>Reklám, propaganda, egyéb kiadás</t>
  </si>
  <si>
    <t>Egyéb dologi kiadások</t>
  </si>
  <si>
    <t>Vás. termék , szolgáltatás ÁFA-ja</t>
  </si>
  <si>
    <t>Egyéb befizetési kötelezettség</t>
  </si>
  <si>
    <t>Munkáltató által fiz.szja</t>
  </si>
  <si>
    <t>Díjak,egyéb befizetések (cégautóadó,egyéb befiz.)</t>
  </si>
  <si>
    <t>Kamatkiadások</t>
  </si>
  <si>
    <t>5.</t>
  </si>
  <si>
    <t xml:space="preserve">Müködési célú támogatásértékű kiadás </t>
  </si>
  <si>
    <t>Körjegyzőség működtetésére /Marcali/</t>
  </si>
  <si>
    <t>Iskola, óvoda</t>
  </si>
  <si>
    <t>Gyermekjólét</t>
  </si>
  <si>
    <t>Családsegítés</t>
  </si>
  <si>
    <t>Hétvégi orvosi ügyeleti társulás</t>
  </si>
  <si>
    <t>Házi segítségnyújtás</t>
  </si>
  <si>
    <t>Pedagógiai szakszolgálat</t>
  </si>
  <si>
    <t>Többcélú Társulás tagdíj</t>
  </si>
  <si>
    <t>6.</t>
  </si>
  <si>
    <t>Müködési célú pénzeszközátadás</t>
  </si>
  <si>
    <t>Alapítványok, sportegyesületek támogatása,</t>
  </si>
  <si>
    <t>Fogorvos</t>
  </si>
  <si>
    <t>7.</t>
  </si>
  <si>
    <t xml:space="preserve">Felhalmozásci célú támogatásértékű kiadás </t>
  </si>
  <si>
    <t>8.</t>
  </si>
  <si>
    <t>Felhalmozási célú pénzeszközátadás</t>
  </si>
  <si>
    <t>Tudás Háza (alapítványnak)</t>
  </si>
  <si>
    <t>Társadalmi és szoc. pol. juttatások</t>
  </si>
  <si>
    <t>Fogalkoztatást helyett.támog.,rend.szoc.segély</t>
  </si>
  <si>
    <t>Rendkívüli gyermekvédelmi támogatás</t>
  </si>
  <si>
    <t>Időskorúak járadéka</t>
  </si>
  <si>
    <t>Lakásfenntartási támogatás</t>
  </si>
  <si>
    <t>Átmeneti segély</t>
  </si>
  <si>
    <t>Temetési segély</t>
  </si>
  <si>
    <t>Köztemetés</t>
  </si>
  <si>
    <t>Természetben nyújtott egyéb ellátás közgyógy stb.</t>
  </si>
  <si>
    <t>Önk.által saját hatáskörben nyújtott termb.</t>
  </si>
  <si>
    <t>S</t>
  </si>
  <si>
    <t>F e l a d a t</t>
  </si>
  <si>
    <t>sz.</t>
  </si>
  <si>
    <t>Beruházás</t>
  </si>
  <si>
    <t>Tudás Háza bővítése</t>
  </si>
  <si>
    <t>Járművek, gépek, egyéb berend.vásárlása</t>
  </si>
  <si>
    <t>Ingatlan vásárlás</t>
  </si>
  <si>
    <t>Int.beruh.kiadások áfa</t>
  </si>
  <si>
    <t xml:space="preserve">            Összesen:</t>
  </si>
  <si>
    <t>Fő</t>
  </si>
  <si>
    <t>Falugondnoki szolg.</t>
  </si>
  <si>
    <t>Igazgatás-Könyvtár-Tudás Háza</t>
  </si>
  <si>
    <t>Teljesítés %</t>
  </si>
  <si>
    <t>3.2 Felhalmozási célú pénzeszközátvétel alapítványtól</t>
  </si>
  <si>
    <t>Központi ktgvetési szervnek (közgyógy)</t>
  </si>
  <si>
    <t>Marcali és Térs.Közsz.Nonpr.törzsbetéthez</t>
  </si>
  <si>
    <t>Mecsek-Dráva Társ.mük.hozzj.</t>
  </si>
  <si>
    <t>Erzsébet program önrésze (önkorm.)</t>
  </si>
  <si>
    <t>Kölcsön nyújása államh.kívülre</t>
  </si>
  <si>
    <t>Támogatásértékű felhalmozási bevételek</t>
  </si>
  <si>
    <t>Felhalmozási célú peszk.átvétel.alapívtól</t>
  </si>
  <si>
    <t>Felhalmozási saját bevételek</t>
  </si>
  <si>
    <t xml:space="preserve">Felhalm.c.támért.kiad.egyháznak </t>
  </si>
  <si>
    <t>Kelevíz Önkormányzat 2013. évi  bevételei és kiadásai</t>
  </si>
  <si>
    <t>2013.II.mód</t>
  </si>
  <si>
    <t>2013. évi teljesítés</t>
  </si>
  <si>
    <t>Részesedések vásárlása</t>
  </si>
  <si>
    <t xml:space="preserve">I. Kelevíz Önkormányzat 2013. évi működési célú bevételei és kiadásai
</t>
  </si>
  <si>
    <t xml:space="preserve">II. Kelevíz Önkormányzat 2013. évi felhalmozási célú bevételei és kiadásai
</t>
  </si>
  <si>
    <t>Részesedés vásárlása</t>
  </si>
  <si>
    <t>Részesedés várárlása</t>
  </si>
  <si>
    <t>Kelevíz Önkormányzat 2013. évi feladatok megbontása kötelező és nem kötelező feladatokra</t>
  </si>
  <si>
    <t>Mük.c.támért.kiad.helyi önk.és ktgv.szeinek</t>
  </si>
  <si>
    <t>Mük.c.támért.kiad.társ.és ktvetési szerveinek</t>
  </si>
  <si>
    <t>Hatósági igagatási társ.díj</t>
  </si>
  <si>
    <t>Belső ellenőrzés</t>
  </si>
  <si>
    <t>Óvodai nevelés</t>
  </si>
  <si>
    <t xml:space="preserve">Ápolási díj </t>
  </si>
  <si>
    <t>Közgyógyellátás</t>
  </si>
  <si>
    <t>Kelevíz Önkormányzat 2013. évi működési kiadásai</t>
  </si>
  <si>
    <t>Kelevíz Önkormányzat 2013. évi felhalmozási kiadásai</t>
  </si>
  <si>
    <t>2013. II.mód</t>
  </si>
  <si>
    <t/>
  </si>
  <si>
    <t>ESZKÖZÖK</t>
  </si>
  <si>
    <t>01</t>
  </si>
  <si>
    <t>1. Alapítás-átszervezés aktivált értéke (111-ből,112-ből)</t>
  </si>
  <si>
    <t>02</t>
  </si>
  <si>
    <t>2. Kísérleti fejlesztés aktivált értéke (111-ből, 112-ből)</t>
  </si>
  <si>
    <t>03</t>
  </si>
  <si>
    <t>3. Vagyoni értékű jogok (111-ből, 112-ből)</t>
  </si>
  <si>
    <t>04</t>
  </si>
  <si>
    <t>4. Szellemi termékek (111-ből, 112-ből)</t>
  </si>
  <si>
    <t>05</t>
  </si>
  <si>
    <t>5. Immateriális javakra adott előlegek (1181.,1182.)</t>
  </si>
  <si>
    <t>06</t>
  </si>
  <si>
    <t>6. Immateriális javak értékhelyesbítése (119.)</t>
  </si>
  <si>
    <t>07</t>
  </si>
  <si>
    <t>I. Immateriális javak összesen (01+...+06)</t>
  </si>
  <si>
    <t>08</t>
  </si>
  <si>
    <t>1. Ingatlanok és a kapcsolódó vagyoni értékű jogok (121.,122-ből)</t>
  </si>
  <si>
    <t xml:space="preserve">Ebből: </t>
  </si>
  <si>
    <t>09</t>
  </si>
  <si>
    <t>2. Gépek, berendezések és felszerelések (1311.,1312-ből)</t>
  </si>
  <si>
    <t>10</t>
  </si>
  <si>
    <t>3. Járművek (1321.,1322-ből)</t>
  </si>
  <si>
    <t>11</t>
  </si>
  <si>
    <t>4. Tenyészállatok (141.,142-ből)</t>
  </si>
  <si>
    <t>12</t>
  </si>
  <si>
    <t>5. Beruházások,felújítások (122-ből,127.,1312-ből,1317.,1322-ből,1327.,142-ből,147.)</t>
  </si>
  <si>
    <t>13</t>
  </si>
  <si>
    <t>6. Beruházásra adott előlegek (128.,1318.,1328.,148.1598.,1599.)</t>
  </si>
  <si>
    <t>14</t>
  </si>
  <si>
    <t>7. Állami készletek, tartalékok (1591.,1592.)</t>
  </si>
  <si>
    <t>15</t>
  </si>
  <si>
    <t>8. Tárgyi eszközök értékhelyesbítése (129.,1319.,1329.,149.)</t>
  </si>
  <si>
    <t>16</t>
  </si>
  <si>
    <t>II. Tárgyi eszközök összesen (08+...+15)</t>
  </si>
  <si>
    <t>17</t>
  </si>
  <si>
    <t>1. Tartós részesedés (171.,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</si>
  <si>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</si>
  <si>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</si>
  <si>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</si>
  <si>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</si>
  <si>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</si>
  <si>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</si>
  <si>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21</t>
  </si>
  <si>
    <t>4. Hosszú lejáratú betétek (178., 1988.)</t>
  </si>
  <si>
    <t>22</t>
  </si>
  <si>
    <t>Ebből:  4/a Hosszú lejáratú betétek bekerülési (könyv szerinti) értéke (178)</t>
  </si>
  <si>
    <t>23</t>
  </si>
  <si>
    <t>4/b Hosszú lejáratú betétek elszámolt értékvesztése (1988)</t>
  </si>
  <si>
    <t>24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</si>
  <si>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</si>
  <si>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</si>
  <si>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</si>
  <si>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</si>
  <si>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</si>
  <si>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27</t>
  </si>
  <si>
    <t>1. Üzemeltetésre, kezelésre átadott eszközök (161., 162.)</t>
  </si>
  <si>
    <t>28</t>
  </si>
  <si>
    <t>2. Koncesszióba adott eszközök (163., 164.)</t>
  </si>
  <si>
    <t>29</t>
  </si>
  <si>
    <t>3. Vagyonkezelésbe adott eszközök (167., 168.)</t>
  </si>
  <si>
    <t>30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</si>
  <si>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</si>
  <si>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</si>
  <si>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</si>
  <si>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32</t>
  </si>
  <si>
    <t>IV. Üzemeltetésre, kezelésre átadott, koncesszióba, vagyonkezelésbe adott, illetve vagyonkezelésbe              vett eszközök  (27+…+31)</t>
  </si>
  <si>
    <t>33</t>
  </si>
  <si>
    <t>A) BEFEKTETETT ESZKÖZÖK ÖSSZESEN (07+16+26+32)</t>
  </si>
  <si>
    <t>34</t>
  </si>
  <si>
    <t>1. Anyagok (21., 241.)</t>
  </si>
  <si>
    <t>35</t>
  </si>
  <si>
    <t>2. Befejezetlen termelés és félkész termékek (253., 263.)</t>
  </si>
  <si>
    <t>36</t>
  </si>
  <si>
    <t>3. Növendék-, hízó és egyéb állatok (252., 262.)</t>
  </si>
  <si>
    <t>37</t>
  </si>
  <si>
    <t>4. Késztermékek (251., 261.)</t>
  </si>
  <si>
    <t>38</t>
  </si>
  <si>
    <t>5/a Áruk, betétdíja gönyölegek, közvetített szolgáltatások (22., 231., 232., 234., 242., 243., 244., 246.)</t>
  </si>
  <si>
    <t>39</t>
  </si>
  <si>
    <t>5/b.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</si>
  <si>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</si>
  <si>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</si>
  <si>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</si>
  <si>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</si>
  <si>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</si>
  <si>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</si>
  <si>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</si>
  <si>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</si>
  <si>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44</t>
  </si>
  <si>
    <t>Ebből: - tartósan adott kölcsönökből a mérlegfordulónapot követő egy éven belül esedékes részletek (191-194-ből, 1981-ből)</t>
  </si>
  <si>
    <t>45</t>
  </si>
  <si>
    <t>4. Egyéb követelések (285-287., 2885-2887., 19-ből)</t>
  </si>
  <si>
    <t>46</t>
  </si>
  <si>
    <t>Ebből: - támogatási program előlegek (2871.)</t>
  </si>
  <si>
    <t>47</t>
  </si>
  <si>
    <t>- előfinanszírozás miatti követelések (2876.)</t>
  </si>
  <si>
    <t>48</t>
  </si>
  <si>
    <t>- támogatási programok szabálytalan kifizetése miatti követelések (2872.)</t>
  </si>
  <si>
    <t>49</t>
  </si>
  <si>
    <t>- nemzetközi támogatási programok miatti követelések (2874.)</t>
  </si>
  <si>
    <t>50</t>
  </si>
  <si>
    <t>- garancia- és kezességvállalásból származó követelések (2873.)</t>
  </si>
  <si>
    <t>51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</si>
  <si>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</si>
  <si>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</si>
  <si>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</si>
  <si>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53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</si>
  <si>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</si>
  <si>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</si>
  <si>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</si>
  <si>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</si>
  <si>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</si>
  <si>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</si>
  <si>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</si>
  <si>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57</t>
  </si>
  <si>
    <t>2/a Forgatási célú hitelviszonyt megtestesítő értékpapír bekerülési (könyv szerinti) értéke (291-ből, 292-ből, 293-ból, 294-ből)</t>
  </si>
  <si>
    <t>58</t>
  </si>
  <si>
    <t>2/b Forgatási célú hitelviszonyt megtestesítő értékpapír elszámolt értékvesztése (298-ból)</t>
  </si>
  <si>
    <t>59</t>
  </si>
  <si>
    <t>III. Értékpapírok összesen (53+56)</t>
  </si>
  <si>
    <t>60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</si>
  <si>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</si>
  <si>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</si>
  <si>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</si>
  <si>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</si>
  <si>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</si>
  <si>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</si>
  <si>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</si>
  <si>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</si>
  <si>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</si>
  <si>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</si>
  <si>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</si>
  <si>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</si>
  <si>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</si>
  <si>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</si>
  <si>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</si>
  <si>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</si>
  <si>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</si>
  <si>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</si>
  <si>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</si>
  <si>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</si>
  <si>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</si>
  <si>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</si>
  <si>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</si>
  <si>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</si>
  <si>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</si>
  <si>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</si>
  <si>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</si>
  <si>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</si>
  <si>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</si>
  <si>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</si>
  <si>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</si>
  <si>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</si>
  <si>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</si>
  <si>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</si>
  <si>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</si>
  <si>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</si>
  <si>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</si>
  <si>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</si>
  <si>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</si>
  <si>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</si>
  <si>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</si>
  <si>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</si>
  <si>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</si>
  <si>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</si>
  <si>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</si>
  <si>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</si>
  <si>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</si>
  <si>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</si>
  <si>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</si>
  <si>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</si>
  <si>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</si>
  <si>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</si>
  <si>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</si>
  <si>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</si>
  <si>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</si>
  <si>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</si>
  <si>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</si>
  <si>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</si>
  <si>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</si>
  <si>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</si>
  <si>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</si>
  <si>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</si>
  <si>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</si>
  <si>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</si>
  <si>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</si>
  <si>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</si>
  <si>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</si>
  <si>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</si>
  <si>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</si>
  <si>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</si>
  <si>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</si>
  <si>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</si>
  <si>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</si>
  <si>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</si>
  <si>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</si>
  <si>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</si>
  <si>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</si>
  <si>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</si>
  <si>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</si>
  <si>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</si>
  <si>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</si>
  <si>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</si>
  <si>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</si>
  <si>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</si>
  <si>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</si>
  <si>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</si>
  <si>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</si>
  <si>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</si>
  <si>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</si>
  <si>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</si>
  <si>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</si>
  <si>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</si>
  <si>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</si>
  <si>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</si>
  <si>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</si>
  <si>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Egyéb hosszú lejáratú kötelezettségek (438-ból)</t>
  </si>
  <si>
    <t>108</t>
  </si>
  <si>
    <t>Ebből: - hosszú lejáratú szállítói tartozások (4386)</t>
  </si>
  <si>
    <t>109</t>
  </si>
  <si>
    <t>I. Hosszú lejáratú kötelezettségek összesen (102+…+107)</t>
  </si>
  <si>
    <t>110</t>
  </si>
  <si>
    <t>1. Rövid lejáratú kapott kölcsönök (43511., 43611., 4531., 4541.)</t>
  </si>
  <si>
    <t>111</t>
  </si>
  <si>
    <t>Ebből:  - hosszú lejáratra kapott kölcsönök következő évet terhelő törlesztő részletei (43511., 43611.)</t>
  </si>
  <si>
    <t>112</t>
  </si>
  <si>
    <t>2. Rövid lejáratú hitelek (4311-ből, 4321-ből, 4331-ből, 4341-ből,4511., 4521., 4551.,4561., 4571.)</t>
  </si>
  <si>
    <t>113</t>
  </si>
  <si>
    <t>Ebből: - likvid hitelek és rövid lejáratú működési célú kötvénykibocsátások (455-ből, 456-ból, 457-ből)</t>
  </si>
  <si>
    <t>114</t>
  </si>
  <si>
    <t>- felhalmozási célú kötvénykibocsátásból származó tartozások következő évet terhelő törlesztő                                                                                          részletei (43411-ből)</t>
  </si>
  <si>
    <t>115</t>
  </si>
  <si>
    <t>- működési célú kötvénykibocsátásból származó tartozások következő évet terhelő törlesztő részletei (43412-ből)</t>
  </si>
  <si>
    <t>116</t>
  </si>
  <si>
    <t>- beruházási, fejlesztési hitelek következő évet terhelő törlesztő részletei (431111., 432111., 43311.)</t>
  </si>
  <si>
    <t>117</t>
  </si>
  <si>
    <t>- működési célú hosszú lejáratú hitelek következő évet terhelő törlesztő részletei (431121., 432121.)</t>
  </si>
  <si>
    <t>118</t>
  </si>
  <si>
    <t>3. Kötelezettségek áruszállításból és szolgáltatásból (szállítók) (441-443.) (119+120)</t>
  </si>
  <si>
    <t>119</t>
  </si>
  <si>
    <t>Ebből: - tárgyévi költségvetést terhelő szállítói kötelezettségek</t>
  </si>
  <si>
    <t>120</t>
  </si>
  <si>
    <t>- tárgyévet követő évet terhelő szállítói kötelezettségek</t>
  </si>
  <si>
    <t>121</t>
  </si>
  <si>
    <t>4. Egyéb rövid lejáratú kötelezettségek (438-ból, 444., 445., 446., 447., 449.)</t>
  </si>
  <si>
    <t>122</t>
  </si>
  <si>
    <t>Ebből: - váltótartozások (444.)</t>
  </si>
  <si>
    <t>123</t>
  </si>
  <si>
    <t>- munkavállalókkal szembeni különféle kötelezettségek (445.)</t>
  </si>
  <si>
    <t>124</t>
  </si>
  <si>
    <t>- költségvetéssel szembeni kötelezettségek (446.)</t>
  </si>
  <si>
    <t>125</t>
  </si>
  <si>
    <t>- helyi adó túlfizetése miatti kötelezettségek (4472.)</t>
  </si>
  <si>
    <t>126</t>
  </si>
  <si>
    <t>- támogatási program előlege miatti kötelezettségek (4491.)</t>
  </si>
  <si>
    <t>127</t>
  </si>
  <si>
    <t>- előfinanszírozás miatti kötelezettségek (4495.)</t>
  </si>
  <si>
    <t>128</t>
  </si>
  <si>
    <t>- szabálytalan kifizetések miatti kötelezettségek (4492.)</t>
  </si>
  <si>
    <t>129</t>
  </si>
  <si>
    <t>- nemzetközi támogatási programok miatti kötelezettségek (4494.)</t>
  </si>
  <si>
    <t>130</t>
  </si>
  <si>
    <t>- garancia és kezességvállalásból származó kötelezettségek (4493.)</t>
  </si>
  <si>
    <t>131</t>
  </si>
  <si>
    <t>- egyéb hosszú lejáratú kötelezettségek következő évet terhelő törlesztő részletei (438-ból)</t>
  </si>
  <si>
    <t>132</t>
  </si>
  <si>
    <t>- tárgyévi költségvetést terhelő egyéb rövid lejáratú kötelezettségek (4499-ből)</t>
  </si>
  <si>
    <t>133</t>
  </si>
  <si>
    <t>- a tárgyévet követő évet terhelő egyéb rövid lejáratú kötelezettségek (4499-ből)</t>
  </si>
  <si>
    <t>134</t>
  </si>
  <si>
    <t>- egyéb különféle kötelezettségek (4499-ből)</t>
  </si>
  <si>
    <t>135</t>
  </si>
  <si>
    <t>II. Rövid lejáratú kötelezettségek összesen (110+112+118+121)</t>
  </si>
  <si>
    <t>136</t>
  </si>
  <si>
    <t>1. Költségvetési passzív függő elszámolások (481.)</t>
  </si>
  <si>
    <t>137</t>
  </si>
  <si>
    <t>2. Költségvetési passzív átfutó elszámolások (482.,485., 486.)</t>
  </si>
  <si>
    <t>138</t>
  </si>
  <si>
    <t>3. Költségvetési passzív kiegyenlítő elszámolások (483-484.)</t>
  </si>
  <si>
    <t>139</t>
  </si>
  <si>
    <t>4. Költségvetésen kívüli passzív pénzügyi elszámolások (488)</t>
  </si>
  <si>
    <t>140</t>
  </si>
  <si>
    <t>Ebből: - Költségvetésen kívüli letéti elszámolások (488-ból)</t>
  </si>
  <si>
    <t>141</t>
  </si>
  <si>
    <t>- Nemzetközi támogatási programok deviza elszámolása (488-ból)</t>
  </si>
  <si>
    <t>142</t>
  </si>
  <si>
    <t>III. Egyéb passzív pénzügyi elszámolások összesen (136+...+139)</t>
  </si>
  <si>
    <t>143</t>
  </si>
  <si>
    <t>F) KÖTELEZETTSÉGEK ÖSSZESEN (109+135+142)</t>
  </si>
  <si>
    <t>144</t>
  </si>
  <si>
    <t>FORRÁSOK ÖSSZESEN (85+101+143)</t>
  </si>
  <si>
    <t>Kelevíz Önkormányzat vagyonmérlege 2013.év december 31-én</t>
  </si>
  <si>
    <t>Forgalomképtelen</t>
  </si>
  <si>
    <t>Korlátozottan forgalomképes</t>
  </si>
  <si>
    <t>Forgalomképes</t>
  </si>
  <si>
    <t>Összesen nyitó 01.01.</t>
  </si>
  <si>
    <t>Összesen záró 12.31.</t>
  </si>
  <si>
    <t>4.sz. melléklet</t>
  </si>
  <si>
    <t>5. számú melléklet</t>
  </si>
  <si>
    <t>Kelevíz Önkormányzat  több éves kihatással járó döntések évenkénti bontásban</t>
  </si>
  <si>
    <t>ezer Ft-ban</t>
  </si>
  <si>
    <t>Sor-sz.</t>
  </si>
  <si>
    <t>Megnevezés (feladatonkénti bontásban)</t>
  </si>
  <si>
    <t>Összes kiadás</t>
  </si>
  <si>
    <t>Ebből</t>
  </si>
  <si>
    <t>Központi támogatás</t>
  </si>
  <si>
    <t>Saját erő</t>
  </si>
  <si>
    <t>Összesen</t>
  </si>
  <si>
    <t>2013. évi (beszámolás éve)</t>
  </si>
  <si>
    <t>2014. évi</t>
  </si>
  <si>
    <t>2015. évi</t>
  </si>
  <si>
    <t>Beruházási és fej.hitel</t>
  </si>
  <si>
    <t>Kelevíz Önkormányzat 2013.évi létszámkerete</t>
  </si>
  <si>
    <t>2013. II. mód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</si>
  <si>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</si>
  <si>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</si>
  <si>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</si>
  <si>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</si>
  <si>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</si>
  <si>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</si>
  <si>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</si>
  <si>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</si>
  <si>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</si>
  <si>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</si>
  <si>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</si>
  <si>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</si>
  <si>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</si>
  <si>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</si>
  <si>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</si>
  <si>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</si>
  <si>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</si>
  <si>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</si>
  <si>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</si>
  <si>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</si>
  <si>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</si>
  <si>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</si>
  <si>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</si>
  <si>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</si>
  <si>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</si>
  <si>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</si>
  <si>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</si>
  <si>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</si>
  <si>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</si>
  <si>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</si>
  <si>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</si>
  <si>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</si>
  <si>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</si>
  <si>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</si>
  <si>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</si>
  <si>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</si>
  <si>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</si>
  <si>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</si>
  <si>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</si>
  <si>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Kelevíz Önkormányzat pénzmaradványa</t>
  </si>
  <si>
    <t>8.sz melléklet</t>
  </si>
  <si>
    <t>(kedezmények)</t>
  </si>
  <si>
    <t>e Ft-ban</t>
  </si>
  <si>
    <t>Sor-szám</t>
  </si>
  <si>
    <t>Bevételi jogcím</t>
  </si>
  <si>
    <t>Kedvezmény nélkül elérhető bevétel</t>
  </si>
  <si>
    <t>Kedvezmények összege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</si>
  <si>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</si>
  <si>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</si>
  <si>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</si>
  <si>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</si>
  <si>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</si>
  <si>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</si>
  <si>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</si>
  <si>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</si>
  <si>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</si>
  <si>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</si>
  <si>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</si>
  <si>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</si>
  <si>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29.</t>
  </si>
  <si>
    <t>Összesen:</t>
  </si>
  <si>
    <t>Kelevíz Önkormányzat által adott közvetett támogatások 2013.</t>
  </si>
  <si>
    <t>A    4 /2014/(IV.23.) önkormányzati rendelet az önkormányzat 2013. évi költségvetési  zárszámadásáról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</si>
</sst>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#,###"/>
    <numFmt numFmtId="166" formatCode="[$-40E]yyyy\.\ mmmm\ d\."/>
    <numFmt numFmtId="167" formatCode="yyyy/mm/dd;@"/>
  </numFmts>
  <fonts count="26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i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" fillId="0" borderId="1" xfId="19" applyFont="1" applyFill="1" applyBorder="1" applyAlignment="1" applyProtection="1">
      <alignment vertical="distributed" wrapText="1"/>
      <protection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165" fontId="2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 vertical="top" wrapText="1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 horizontal="right" vertical="top" wrapText="1"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 indent="3"/>
    </xf>
    <xf numFmtId="3" fontId="2" fillId="0" borderId="1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/>
    </xf>
    <xf numFmtId="0" fontId="2" fillId="0" borderId="1" xfId="0" applyFont="1" applyFill="1" applyBorder="1" applyAlignment="1">
      <alignment horizontal="right" vertical="top" wrapText="1" indent="3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right" vertical="top" wrapText="1"/>
    </xf>
    <xf numFmtId="10" fontId="3" fillId="0" borderId="1" xfId="0" applyNumberFormat="1" applyFont="1" applyFill="1" applyBorder="1" applyAlignment="1">
      <alignment horizontal="right" vertical="top" wrapText="1"/>
    </xf>
    <xf numFmtId="10" fontId="2" fillId="0" borderId="1" xfId="0" applyNumberFormat="1" applyFont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Border="1" applyAlignment="1" applyProtection="1">
      <alignment horizontal="center" vertical="center" wrapText="1"/>
      <protection locked="0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horizontal="right" vertical="top" wrapText="1"/>
    </xf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10" fontId="3" fillId="0" borderId="13" xfId="0" applyNumberFormat="1" applyFont="1" applyBorder="1" applyAlignment="1" applyProtection="1">
      <alignment horizontal="center" vertical="center" wrapText="1"/>
      <protection locked="0"/>
    </xf>
    <xf numFmtId="10" fontId="3" fillId="0" borderId="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center" vertical="center"/>
    </xf>
    <xf numFmtId="1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0" fontId="2" fillId="0" borderId="11" xfId="19" applyFont="1" applyFill="1" applyBorder="1" applyAlignment="1" applyProtection="1">
      <alignment vertical="distributed" wrapText="1"/>
      <protection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14" fillId="0" borderId="15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14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0" fillId="0" borderId="0" xfId="0" applyAlignment="1">
      <alignment horizontal="center" textRotation="180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36" xfId="0" applyFont="1" applyFill="1" applyBorder="1" applyAlignment="1">
      <alignment horizontal="center" vertical="top" wrapText="1"/>
    </xf>
    <xf numFmtId="0" fontId="15" fillId="0" borderId="37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3" fontId="15" fillId="0" borderId="37" xfId="0" applyFont="1" applyBorder="1" applyAlignment="1">
      <alignment horizontal="right" vertical="top" wrapText="1"/>
    </xf>
    <xf numFmtId="3" fontId="14" fillId="0" borderId="37" xfId="0" applyFont="1" applyBorder="1" applyAlignment="1">
      <alignment horizontal="right" vertical="top" wrapText="1"/>
    </xf>
    <xf numFmtId="0" fontId="15" fillId="0" borderId="37" xfId="0" applyFont="1" applyBorder="1" applyAlignment="1">
      <alignment/>
    </xf>
    <xf numFmtId="3" fontId="15" fillId="0" borderId="38" xfId="0" applyFont="1" applyBorder="1" applyAlignment="1">
      <alignment horizontal="right" vertical="top" wrapText="1"/>
    </xf>
    <xf numFmtId="0" fontId="15" fillId="0" borderId="37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165" fontId="19" fillId="0" borderId="0" xfId="0" applyNumberFormat="1" applyFont="1" applyBorder="1" applyAlignment="1">
      <alignment horizontal="center" vertical="center" wrapText="1"/>
    </xf>
    <xf numFmtId="165" fontId="20" fillId="0" borderId="0" xfId="0" applyNumberFormat="1" applyFont="1" applyAlignment="1">
      <alignment vertical="center" wrapText="1"/>
    </xf>
    <xf numFmtId="165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center" wrapText="1"/>
      <protection locked="0"/>
    </xf>
    <xf numFmtId="165" fontId="0" fillId="0" borderId="14" xfId="0" applyNumberFormat="1" applyBorder="1" applyAlignment="1" applyProtection="1">
      <alignment vertical="center" wrapText="1"/>
      <protection locked="0"/>
    </xf>
    <xf numFmtId="165" fontId="0" fillId="0" borderId="43" xfId="0" applyNumberFormat="1" applyBorder="1" applyAlignment="1" applyProtection="1">
      <alignment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45" xfId="0" applyNumberFormat="1" applyBorder="1" applyAlignment="1" applyProtection="1">
      <alignment vertical="center" wrapText="1"/>
      <protection locked="0"/>
    </xf>
    <xf numFmtId="0" fontId="22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vertical="center" wrapText="1"/>
    </xf>
    <xf numFmtId="1" fontId="0" fillId="0" borderId="47" xfId="0" applyNumberFormat="1" applyBorder="1" applyAlignment="1">
      <alignment vertical="center" wrapText="1"/>
    </xf>
    <xf numFmtId="1" fontId="0" fillId="0" borderId="48" xfId="0" applyNumberFormat="1" applyBorder="1" applyAlignment="1">
      <alignment vertical="center" wrapText="1"/>
    </xf>
    <xf numFmtId="0" fontId="24" fillId="0" borderId="0" xfId="0" applyFont="1" applyFill="1" applyBorder="1" applyAlignment="1">
      <alignment horizontal="right" vertical="top" wrapText="1"/>
    </xf>
    <xf numFmtId="0" fontId="11" fillId="0" borderId="4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 2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workbookViewId="0" topLeftCell="A1">
      <selection activeCell="A2" sqref="A2:H2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48.57421875" style="1" customWidth="1"/>
    <col min="4" max="7" width="11.7109375" style="2" customWidth="1"/>
    <col min="8" max="244" width="9.140625" style="1" customWidth="1"/>
    <col min="245" max="16384" width="9.00390625" style="3" customWidth="1"/>
  </cols>
  <sheetData>
    <row r="1" spans="4:7" ht="12.75">
      <c r="D1" s="4"/>
      <c r="E1" s="4"/>
      <c r="F1" s="4"/>
      <c r="G1" s="4" t="s">
        <v>0</v>
      </c>
    </row>
    <row r="2" spans="1:8" ht="12.75" customHeight="1">
      <c r="A2" s="252" t="s">
        <v>586</v>
      </c>
      <c r="B2" s="252"/>
      <c r="C2" s="252"/>
      <c r="D2" s="252"/>
      <c r="E2" s="252"/>
      <c r="F2" s="252"/>
      <c r="G2" s="252"/>
      <c r="H2" s="252"/>
    </row>
    <row r="3" spans="1:8" ht="16.5" customHeight="1">
      <c r="A3" s="252" t="s">
        <v>190</v>
      </c>
      <c r="B3" s="252"/>
      <c r="C3" s="252"/>
      <c r="D3" s="252"/>
      <c r="E3" s="252"/>
      <c r="F3" s="252"/>
      <c r="G3" s="252"/>
      <c r="H3" s="252"/>
    </row>
    <row r="4" spans="4:7" ht="18.75" customHeight="1">
      <c r="D4" s="5"/>
      <c r="E4" s="5"/>
      <c r="F4" s="5"/>
      <c r="G4" s="5" t="s">
        <v>1</v>
      </c>
    </row>
    <row r="5" spans="2:7" ht="57.75" customHeight="1">
      <c r="B5" s="6" t="s">
        <v>2</v>
      </c>
      <c r="C5" s="6" t="s">
        <v>3</v>
      </c>
      <c r="D5" s="7" t="s">
        <v>4</v>
      </c>
      <c r="E5" s="7" t="s">
        <v>191</v>
      </c>
      <c r="F5" s="100" t="s">
        <v>192</v>
      </c>
      <c r="G5" s="7" t="s">
        <v>179</v>
      </c>
    </row>
    <row r="6" spans="2:7" ht="12.75">
      <c r="B6" s="8" t="s">
        <v>5</v>
      </c>
      <c r="C6" s="9" t="s">
        <v>6</v>
      </c>
      <c r="D6" s="10"/>
      <c r="E6" s="10"/>
      <c r="F6" s="10"/>
      <c r="G6" s="10"/>
    </row>
    <row r="7" spans="2:7" ht="12.75">
      <c r="B7" s="11" t="s">
        <v>7</v>
      </c>
      <c r="C7" s="12" t="s">
        <v>8</v>
      </c>
      <c r="D7" s="10">
        <v>1490</v>
      </c>
      <c r="E7" s="10">
        <v>1000</v>
      </c>
      <c r="F7" s="10">
        <v>938</v>
      </c>
      <c r="G7" s="101">
        <f>F7/E7</f>
        <v>0.938</v>
      </c>
    </row>
    <row r="8" spans="2:7" ht="12.75">
      <c r="B8" s="11" t="s">
        <v>9</v>
      </c>
      <c r="C8" s="12" t="s">
        <v>10</v>
      </c>
      <c r="D8" s="10">
        <f>D9+D10+D11+D12</f>
        <v>1170</v>
      </c>
      <c r="E8" s="10">
        <f>E9+E10+E11+E12</f>
        <v>12156</v>
      </c>
      <c r="F8" s="10">
        <f>F9+F10+F11+F12</f>
        <v>12102</v>
      </c>
      <c r="G8" s="101">
        <f aca="true" t="shared" si="0" ref="G8:G67">F8/E8</f>
        <v>0.9955577492596249</v>
      </c>
    </row>
    <row r="9" spans="2:7" ht="12.75">
      <c r="B9" s="11"/>
      <c r="C9" s="13" t="s">
        <v>11</v>
      </c>
      <c r="D9" s="14">
        <v>700</v>
      </c>
      <c r="E9" s="14">
        <v>875</v>
      </c>
      <c r="F9" s="14">
        <v>842</v>
      </c>
      <c r="G9" s="101">
        <f t="shared" si="0"/>
        <v>0.9622857142857143</v>
      </c>
    </row>
    <row r="10" spans="2:7" ht="12.75">
      <c r="B10" s="11"/>
      <c r="C10" s="13" t="s">
        <v>12</v>
      </c>
      <c r="D10" s="14">
        <v>460</v>
      </c>
      <c r="E10" s="14">
        <v>410</v>
      </c>
      <c r="F10" s="14">
        <v>393</v>
      </c>
      <c r="G10" s="101">
        <f t="shared" si="0"/>
        <v>0.9585365853658536</v>
      </c>
    </row>
    <row r="11" spans="2:7" ht="12.75">
      <c r="B11" s="11"/>
      <c r="C11" s="13" t="s">
        <v>13</v>
      </c>
      <c r="D11" s="14">
        <v>10</v>
      </c>
      <c r="E11" s="14">
        <v>15</v>
      </c>
      <c r="F11" s="14">
        <v>11</v>
      </c>
      <c r="G11" s="101"/>
    </row>
    <row r="12" spans="2:7" ht="12.75">
      <c r="B12" s="11"/>
      <c r="C12" s="15" t="s">
        <v>14</v>
      </c>
      <c r="D12" s="14"/>
      <c r="E12" s="14">
        <v>10856</v>
      </c>
      <c r="F12" s="14">
        <v>10856</v>
      </c>
      <c r="G12" s="101">
        <f t="shared" si="0"/>
        <v>1</v>
      </c>
    </row>
    <row r="13" spans="2:7" ht="12.75">
      <c r="B13" s="11"/>
      <c r="C13" s="12" t="s">
        <v>6</v>
      </c>
      <c r="D13" s="16">
        <f>D7+D8</f>
        <v>2660</v>
      </c>
      <c r="E13" s="16">
        <f>E7+E8</f>
        <v>13156</v>
      </c>
      <c r="F13" s="16">
        <f>F7+F8</f>
        <v>13040</v>
      </c>
      <c r="G13" s="102">
        <f t="shared" si="0"/>
        <v>0.9911827303131651</v>
      </c>
    </row>
    <row r="14" spans="2:7" ht="12.75">
      <c r="B14" s="8" t="s">
        <v>15</v>
      </c>
      <c r="C14" s="9" t="s">
        <v>16</v>
      </c>
      <c r="D14" s="10"/>
      <c r="E14" s="10"/>
      <c r="F14" s="10"/>
      <c r="G14" s="102"/>
    </row>
    <row r="15" spans="2:7" ht="12.75">
      <c r="B15" s="11" t="s">
        <v>7</v>
      </c>
      <c r="C15" s="12" t="s">
        <v>17</v>
      </c>
      <c r="D15" s="10"/>
      <c r="E15" s="10"/>
      <c r="F15" s="10"/>
      <c r="G15" s="102"/>
    </row>
    <row r="16" spans="2:7" ht="12.75">
      <c r="B16" s="11"/>
      <c r="C16" s="13" t="s">
        <v>18</v>
      </c>
      <c r="D16" s="14"/>
      <c r="E16" s="14"/>
      <c r="F16" s="14"/>
      <c r="G16" s="102"/>
    </row>
    <row r="17" spans="2:7" ht="12.75">
      <c r="B17" s="11"/>
      <c r="C17" s="13" t="s">
        <v>19</v>
      </c>
      <c r="D17" s="14"/>
      <c r="E17" s="14"/>
      <c r="F17" s="14"/>
      <c r="G17" s="102"/>
    </row>
    <row r="18" spans="2:7" ht="12.75">
      <c r="B18" s="11"/>
      <c r="C18" s="13" t="s">
        <v>20</v>
      </c>
      <c r="D18" s="14"/>
      <c r="E18" s="14"/>
      <c r="F18" s="14"/>
      <c r="G18" s="102"/>
    </row>
    <row r="19" spans="2:7" ht="12.75">
      <c r="B19" s="11"/>
      <c r="C19" s="15" t="s">
        <v>21</v>
      </c>
      <c r="D19" s="14"/>
      <c r="E19" s="14"/>
      <c r="F19" s="14"/>
      <c r="G19" s="102"/>
    </row>
    <row r="20" spans="2:7" ht="12.75">
      <c r="B20" s="11"/>
      <c r="C20" s="13" t="s">
        <v>22</v>
      </c>
      <c r="D20" s="14"/>
      <c r="E20" s="14"/>
      <c r="F20" s="14"/>
      <c r="G20" s="102"/>
    </row>
    <row r="21" spans="2:7" ht="12.75">
      <c r="B21" s="11"/>
      <c r="C21" s="13" t="s">
        <v>23</v>
      </c>
      <c r="D21" s="14">
        <v>14594</v>
      </c>
      <c r="E21" s="14">
        <v>28494</v>
      </c>
      <c r="F21" s="14">
        <v>28494</v>
      </c>
      <c r="G21" s="101">
        <f t="shared" si="0"/>
        <v>1</v>
      </c>
    </row>
    <row r="22" spans="2:7" ht="12.75">
      <c r="B22" s="11"/>
      <c r="C22" s="12" t="s">
        <v>24</v>
      </c>
      <c r="D22" s="16">
        <f>SUM(D16:D21)</f>
        <v>14594</v>
      </c>
      <c r="E22" s="16">
        <f>SUM(E16:E21)</f>
        <v>28494</v>
      </c>
      <c r="F22" s="16">
        <f>SUM(F16:F21)</f>
        <v>28494</v>
      </c>
      <c r="G22" s="102">
        <f t="shared" si="0"/>
        <v>1</v>
      </c>
    </row>
    <row r="23" spans="2:7" ht="12.75">
      <c r="B23" s="8" t="s">
        <v>25</v>
      </c>
      <c r="C23" s="9" t="s">
        <v>26</v>
      </c>
      <c r="D23" s="10"/>
      <c r="E23" s="10"/>
      <c r="F23" s="10"/>
      <c r="G23" s="102"/>
    </row>
    <row r="24" spans="2:7" ht="12.75">
      <c r="B24" s="11" t="s">
        <v>7</v>
      </c>
      <c r="C24" s="12" t="s">
        <v>27</v>
      </c>
      <c r="D24" s="10"/>
      <c r="E24" s="10">
        <v>1360</v>
      </c>
      <c r="F24" s="10">
        <v>1290</v>
      </c>
      <c r="G24" s="101">
        <f t="shared" si="0"/>
        <v>0.9485294117647058</v>
      </c>
    </row>
    <row r="25" spans="2:7" ht="12.75">
      <c r="B25" s="11" t="s">
        <v>9</v>
      </c>
      <c r="C25" s="12" t="s">
        <v>186</v>
      </c>
      <c r="D25" s="10">
        <f>D26+D27</f>
        <v>39416</v>
      </c>
      <c r="E25" s="10">
        <f>E26+E27</f>
        <v>39416</v>
      </c>
      <c r="F25" s="10">
        <f>F26+F27</f>
        <v>39416</v>
      </c>
      <c r="G25" s="101">
        <f t="shared" si="0"/>
        <v>1</v>
      </c>
    </row>
    <row r="26" spans="2:7" ht="14.25" customHeight="1">
      <c r="B26" s="11"/>
      <c r="C26" s="13" t="s">
        <v>29</v>
      </c>
      <c r="D26" s="10">
        <v>0</v>
      </c>
      <c r="E26" s="10">
        <v>0</v>
      </c>
      <c r="F26" s="10">
        <v>0</v>
      </c>
      <c r="G26" s="102"/>
    </row>
    <row r="27" spans="2:7" ht="14.25" customHeight="1">
      <c r="B27" s="11"/>
      <c r="C27" s="13" t="s">
        <v>30</v>
      </c>
      <c r="D27" s="10">
        <v>39416</v>
      </c>
      <c r="E27" s="10">
        <v>39416</v>
      </c>
      <c r="F27" s="10">
        <v>39416</v>
      </c>
      <c r="G27" s="101">
        <f t="shared" si="0"/>
        <v>1</v>
      </c>
    </row>
    <row r="28" spans="2:7" ht="15.75" customHeight="1">
      <c r="B28" s="11" t="s">
        <v>32</v>
      </c>
      <c r="C28" s="12" t="s">
        <v>33</v>
      </c>
      <c r="D28" s="10">
        <f>D29+D30</f>
        <v>51659</v>
      </c>
      <c r="E28" s="10">
        <f>E29+E30</f>
        <v>46748</v>
      </c>
      <c r="F28" s="10">
        <f>F29+F30</f>
        <v>46648</v>
      </c>
      <c r="G28" s="101">
        <f t="shared" si="0"/>
        <v>0.9978608710533071</v>
      </c>
    </row>
    <row r="29" spans="2:254" s="17" customFormat="1" ht="15.75" customHeight="1">
      <c r="B29" s="18"/>
      <c r="C29" s="13" t="s">
        <v>34</v>
      </c>
      <c r="D29" s="14">
        <v>50059</v>
      </c>
      <c r="E29" s="14">
        <v>45248</v>
      </c>
      <c r="F29" s="14">
        <v>45148</v>
      </c>
      <c r="G29" s="101">
        <f t="shared" si="0"/>
        <v>0.9977899575671852</v>
      </c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2:254" s="17" customFormat="1" ht="15.75" customHeight="1">
      <c r="B30" s="18"/>
      <c r="C30" s="13" t="s">
        <v>180</v>
      </c>
      <c r="D30" s="14">
        <v>1600</v>
      </c>
      <c r="E30" s="14">
        <v>1500</v>
      </c>
      <c r="F30" s="14">
        <v>1500</v>
      </c>
      <c r="G30" s="101">
        <f t="shared" si="0"/>
        <v>1</v>
      </c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2:7" ht="12.75">
      <c r="B31" s="11"/>
      <c r="C31" s="12" t="s">
        <v>35</v>
      </c>
      <c r="D31" s="16">
        <f>D24+D25+D28</f>
        <v>91075</v>
      </c>
      <c r="E31" s="16">
        <f>E24+E25+E28</f>
        <v>87524</v>
      </c>
      <c r="F31" s="16">
        <f>F24+F25+F28</f>
        <v>87354</v>
      </c>
      <c r="G31" s="102">
        <f t="shared" si="0"/>
        <v>0.9980576756089758</v>
      </c>
    </row>
    <row r="32" spans="2:7" ht="12.75">
      <c r="B32" s="8" t="s">
        <v>36</v>
      </c>
      <c r="C32" s="9" t="s">
        <v>37</v>
      </c>
      <c r="D32" s="10"/>
      <c r="E32" s="10"/>
      <c r="F32" s="10"/>
      <c r="G32" s="102"/>
    </row>
    <row r="33" spans="2:7" ht="12.75">
      <c r="B33" s="11" t="s">
        <v>7</v>
      </c>
      <c r="C33" s="12" t="s">
        <v>38</v>
      </c>
      <c r="D33" s="10">
        <f>D34+D35</f>
        <v>12332</v>
      </c>
      <c r="E33" s="10">
        <f>E34+E35</f>
        <v>499</v>
      </c>
      <c r="F33" s="10">
        <f>F34+F35</f>
        <v>451</v>
      </c>
      <c r="G33" s="101">
        <f t="shared" si="0"/>
        <v>0.9038076152304609</v>
      </c>
    </row>
    <row r="34" spans="2:7" ht="12.75">
      <c r="B34" s="11"/>
      <c r="C34" s="13" t="s">
        <v>39</v>
      </c>
      <c r="D34" s="10">
        <v>9132</v>
      </c>
      <c r="E34" s="10">
        <v>499</v>
      </c>
      <c r="F34" s="10">
        <v>451</v>
      </c>
      <c r="G34" s="101">
        <f t="shared" si="0"/>
        <v>0.9038076152304609</v>
      </c>
    </row>
    <row r="35" spans="2:7" ht="12.75">
      <c r="B35" s="11"/>
      <c r="C35" s="13" t="s">
        <v>40</v>
      </c>
      <c r="D35" s="10">
        <v>3200</v>
      </c>
      <c r="E35" s="10">
        <v>0</v>
      </c>
      <c r="F35" s="10">
        <v>0</v>
      </c>
      <c r="G35" s="101"/>
    </row>
    <row r="36" spans="2:7" ht="12.75">
      <c r="B36" s="11" t="s">
        <v>9</v>
      </c>
      <c r="C36" s="12" t="s">
        <v>41</v>
      </c>
      <c r="D36" s="16"/>
      <c r="E36" s="10">
        <v>100</v>
      </c>
      <c r="F36" s="10">
        <v>67</v>
      </c>
      <c r="G36" s="101">
        <f t="shared" si="0"/>
        <v>0.67</v>
      </c>
    </row>
    <row r="37" spans="2:7" ht="30" customHeight="1">
      <c r="B37" s="11" t="s">
        <v>32</v>
      </c>
      <c r="C37" s="20" t="s">
        <v>42</v>
      </c>
      <c r="D37" s="10">
        <v>7611</v>
      </c>
      <c r="E37" s="10">
        <v>0</v>
      </c>
      <c r="F37" s="10">
        <v>0</v>
      </c>
      <c r="G37" s="101"/>
    </row>
    <row r="38" spans="2:7" ht="12.75">
      <c r="B38" s="11"/>
      <c r="C38" s="12" t="s">
        <v>43</v>
      </c>
      <c r="D38" s="16">
        <f>D33+D36+D37</f>
        <v>19943</v>
      </c>
      <c r="E38" s="16">
        <f>E33+E36+E37</f>
        <v>599</v>
      </c>
      <c r="F38" s="16">
        <f>F33+F36+F37</f>
        <v>518</v>
      </c>
      <c r="G38" s="102">
        <f t="shared" si="0"/>
        <v>0.8647746243739566</v>
      </c>
    </row>
    <row r="39" spans="2:7" ht="12.75">
      <c r="B39" s="8" t="s">
        <v>44</v>
      </c>
      <c r="C39" s="21" t="s">
        <v>45</v>
      </c>
      <c r="D39" s="16">
        <v>0</v>
      </c>
      <c r="E39" s="16">
        <v>0</v>
      </c>
      <c r="F39" s="16">
        <v>0</v>
      </c>
      <c r="G39" s="102"/>
    </row>
    <row r="40" spans="2:7" ht="12.75">
      <c r="B40" s="8" t="s">
        <v>46</v>
      </c>
      <c r="C40" s="9" t="s">
        <v>47</v>
      </c>
      <c r="D40" s="10"/>
      <c r="E40" s="10"/>
      <c r="F40" s="10"/>
      <c r="G40" s="102"/>
    </row>
    <row r="41" spans="2:7" ht="12.75">
      <c r="B41" s="11" t="s">
        <v>7</v>
      </c>
      <c r="C41" s="12" t="s">
        <v>48</v>
      </c>
      <c r="D41" s="10">
        <v>0</v>
      </c>
      <c r="E41" s="10">
        <v>0</v>
      </c>
      <c r="F41" s="10">
        <v>0</v>
      </c>
      <c r="G41" s="102"/>
    </row>
    <row r="42" spans="2:7" ht="12.75">
      <c r="B42" s="11" t="s">
        <v>9</v>
      </c>
      <c r="C42" s="12" t="s">
        <v>49</v>
      </c>
      <c r="D42" s="10">
        <v>3300</v>
      </c>
      <c r="E42" s="10">
        <v>3300</v>
      </c>
      <c r="F42" s="10">
        <v>3300</v>
      </c>
      <c r="G42" s="101">
        <f t="shared" si="0"/>
        <v>1</v>
      </c>
    </row>
    <row r="43" spans="2:7" ht="12.75">
      <c r="B43" s="11"/>
      <c r="C43" s="12" t="s">
        <v>47</v>
      </c>
      <c r="D43" s="16">
        <f>D41+D42</f>
        <v>3300</v>
      </c>
      <c r="E43" s="16">
        <f>E41+E42</f>
        <v>3300</v>
      </c>
      <c r="F43" s="16">
        <f>F41+F42</f>
        <v>3300</v>
      </c>
      <c r="G43" s="102">
        <f t="shared" si="0"/>
        <v>1</v>
      </c>
    </row>
    <row r="44" spans="2:7" ht="12.75">
      <c r="B44" s="8" t="s">
        <v>50</v>
      </c>
      <c r="C44" s="9" t="s">
        <v>51</v>
      </c>
      <c r="D44" s="10"/>
      <c r="E44" s="10"/>
      <c r="F44" s="10"/>
      <c r="G44" s="102"/>
    </row>
    <row r="45" spans="2:7" ht="12.75">
      <c r="B45" s="11" t="s">
        <v>7</v>
      </c>
      <c r="C45" s="12" t="s">
        <v>52</v>
      </c>
      <c r="D45" s="10">
        <v>9592</v>
      </c>
      <c r="E45" s="10">
        <v>9558</v>
      </c>
      <c r="F45" s="10">
        <v>9558</v>
      </c>
      <c r="G45" s="101">
        <f t="shared" si="0"/>
        <v>1</v>
      </c>
    </row>
    <row r="46" spans="2:7" ht="12.75">
      <c r="B46" s="22"/>
      <c r="C46" s="22" t="s">
        <v>55</v>
      </c>
      <c r="D46" s="23">
        <f>D13+D22+D31+D38+D43+D45</f>
        <v>141164</v>
      </c>
      <c r="E46" s="23">
        <f>E13+E22+E31+E38+E43+E45</f>
        <v>142631</v>
      </c>
      <c r="F46" s="23">
        <f>F13+F22+F31+F38+F43+F45</f>
        <v>142264</v>
      </c>
      <c r="G46" s="102">
        <f t="shared" si="0"/>
        <v>0.9974269268251642</v>
      </c>
    </row>
    <row r="47" spans="2:7" ht="12.75">
      <c r="B47" s="22"/>
      <c r="C47" s="12" t="s">
        <v>56</v>
      </c>
      <c r="D47" s="23"/>
      <c r="E47" s="23"/>
      <c r="F47" s="23">
        <v>-49</v>
      </c>
      <c r="G47" s="102"/>
    </row>
    <row r="48" spans="2:7" ht="12.75">
      <c r="B48" s="22"/>
      <c r="C48" s="22" t="s">
        <v>57</v>
      </c>
      <c r="D48" s="23">
        <f>D46+D47</f>
        <v>141164</v>
      </c>
      <c r="E48" s="23">
        <f>E46+E47</f>
        <v>142631</v>
      </c>
      <c r="F48" s="23">
        <f>F46+F47</f>
        <v>142215</v>
      </c>
      <c r="G48" s="102">
        <f t="shared" si="0"/>
        <v>0.9970833829952815</v>
      </c>
    </row>
    <row r="49" spans="2:7" ht="12.75">
      <c r="B49" s="11">
        <v>1</v>
      </c>
      <c r="C49" s="12" t="s">
        <v>58</v>
      </c>
      <c r="D49" s="10">
        <v>6787</v>
      </c>
      <c r="E49" s="10">
        <v>7785</v>
      </c>
      <c r="F49" s="10">
        <v>7364</v>
      </c>
      <c r="G49" s="101">
        <f t="shared" si="0"/>
        <v>0.9459216441875401</v>
      </c>
    </row>
    <row r="50" spans="2:7" ht="12.75">
      <c r="B50" s="11">
        <v>2</v>
      </c>
      <c r="C50" s="12" t="s">
        <v>59</v>
      </c>
      <c r="D50" s="10">
        <v>1848</v>
      </c>
      <c r="E50" s="10">
        <v>1900</v>
      </c>
      <c r="F50" s="10">
        <v>1864</v>
      </c>
      <c r="G50" s="101">
        <f t="shared" si="0"/>
        <v>0.9810526315789474</v>
      </c>
    </row>
    <row r="51" spans="2:7" ht="12.75">
      <c r="B51" s="11">
        <f>B50+1</f>
        <v>3</v>
      </c>
      <c r="C51" s="12" t="s">
        <v>60</v>
      </c>
      <c r="D51" s="10">
        <v>10023</v>
      </c>
      <c r="E51" s="10">
        <v>16015</v>
      </c>
      <c r="F51" s="10">
        <v>14867</v>
      </c>
      <c r="G51" s="101">
        <f t="shared" si="0"/>
        <v>0.9283172026225414</v>
      </c>
    </row>
    <row r="52" spans="2:7" ht="12.75">
      <c r="B52" s="11">
        <f aca="true" t="shared" si="1" ref="B52:B67">B51+1</f>
        <v>4</v>
      </c>
      <c r="C52" s="12" t="s">
        <v>61</v>
      </c>
      <c r="D52" s="10">
        <v>8550</v>
      </c>
      <c r="E52" s="10">
        <v>7500</v>
      </c>
      <c r="F52" s="10">
        <v>7496</v>
      </c>
      <c r="G52" s="101">
        <f t="shared" si="0"/>
        <v>0.9994666666666666</v>
      </c>
    </row>
    <row r="53" spans="2:7" ht="12.75">
      <c r="B53" s="11">
        <f t="shared" si="1"/>
        <v>5</v>
      </c>
      <c r="C53" s="12" t="s">
        <v>62</v>
      </c>
      <c r="D53" s="10">
        <v>250</v>
      </c>
      <c r="E53" s="10">
        <v>250</v>
      </c>
      <c r="F53" s="10">
        <v>276</v>
      </c>
      <c r="G53" s="101">
        <f t="shared" si="0"/>
        <v>1.104</v>
      </c>
    </row>
    <row r="54" spans="2:7" ht="12.75">
      <c r="B54" s="11">
        <f t="shared" si="1"/>
        <v>6</v>
      </c>
      <c r="C54" s="12" t="s">
        <v>63</v>
      </c>
      <c r="D54" s="10">
        <v>12588</v>
      </c>
      <c r="E54" s="10">
        <v>13243</v>
      </c>
      <c r="F54" s="10">
        <v>11068</v>
      </c>
      <c r="G54" s="101">
        <f t="shared" si="0"/>
        <v>0.83576228951144</v>
      </c>
    </row>
    <row r="55" spans="2:7" ht="12.75">
      <c r="B55" s="11">
        <f t="shared" si="1"/>
        <v>7</v>
      </c>
      <c r="C55" s="12" t="s">
        <v>64</v>
      </c>
      <c r="D55" s="10">
        <f>D56+D57</f>
        <v>50059</v>
      </c>
      <c r="E55" s="10">
        <f>E56+E57</f>
        <v>50090</v>
      </c>
      <c r="F55" s="10">
        <f>F56+F57</f>
        <v>50090</v>
      </c>
      <c r="G55" s="101">
        <f t="shared" si="0"/>
        <v>1</v>
      </c>
    </row>
    <row r="56" spans="2:7" ht="12.75">
      <c r="B56" s="11">
        <f t="shared" si="1"/>
        <v>8</v>
      </c>
      <c r="C56" s="12" t="s">
        <v>65</v>
      </c>
      <c r="D56" s="10">
        <v>50059</v>
      </c>
      <c r="E56" s="10">
        <v>50090</v>
      </c>
      <c r="F56" s="10">
        <v>50090</v>
      </c>
      <c r="G56" s="101">
        <f t="shared" si="0"/>
        <v>1</v>
      </c>
    </row>
    <row r="57" spans="2:7" ht="12.75">
      <c r="B57" s="11">
        <f t="shared" si="1"/>
        <v>9</v>
      </c>
      <c r="C57" s="12" t="s">
        <v>66</v>
      </c>
      <c r="D57" s="10">
        <v>0</v>
      </c>
      <c r="E57" s="10">
        <v>0</v>
      </c>
      <c r="F57" s="10">
        <v>0</v>
      </c>
      <c r="G57" s="101"/>
    </row>
    <row r="58" spans="2:7" ht="12.75">
      <c r="B58" s="11">
        <f t="shared" si="1"/>
        <v>10</v>
      </c>
      <c r="C58" s="12" t="s">
        <v>67</v>
      </c>
      <c r="D58" s="10">
        <v>0</v>
      </c>
      <c r="E58" s="10">
        <v>0</v>
      </c>
      <c r="F58" s="10">
        <v>0</v>
      </c>
      <c r="G58" s="101"/>
    </row>
    <row r="59" spans="2:7" ht="12.75">
      <c r="B59" s="11">
        <f t="shared" si="1"/>
        <v>11</v>
      </c>
      <c r="C59" s="12" t="s">
        <v>68</v>
      </c>
      <c r="D59" s="10">
        <v>50059</v>
      </c>
      <c r="E59" s="10">
        <v>45148</v>
      </c>
      <c r="F59" s="10">
        <v>45148</v>
      </c>
      <c r="G59" s="101">
        <f t="shared" si="0"/>
        <v>1</v>
      </c>
    </row>
    <row r="60" spans="2:7" ht="12.75">
      <c r="B60" s="11">
        <f t="shared" si="1"/>
        <v>12</v>
      </c>
      <c r="C60" s="12" t="s">
        <v>69</v>
      </c>
      <c r="D60" s="10">
        <v>800</v>
      </c>
      <c r="E60" s="10">
        <v>400</v>
      </c>
      <c r="F60" s="10">
        <v>400</v>
      </c>
      <c r="G60" s="101">
        <f t="shared" si="0"/>
        <v>1</v>
      </c>
    </row>
    <row r="61" spans="2:7" ht="12.75">
      <c r="B61" s="11">
        <f t="shared" si="1"/>
        <v>13</v>
      </c>
      <c r="C61" s="12" t="s">
        <v>54</v>
      </c>
      <c r="D61" s="10">
        <v>100</v>
      </c>
      <c r="E61" s="10">
        <v>100</v>
      </c>
      <c r="F61" s="10"/>
      <c r="G61" s="101">
        <f t="shared" si="0"/>
        <v>0</v>
      </c>
    </row>
    <row r="62" spans="2:7" ht="12.75">
      <c r="B62" s="11">
        <f t="shared" si="1"/>
        <v>14</v>
      </c>
      <c r="C62" s="12" t="s">
        <v>53</v>
      </c>
      <c r="D62" s="10">
        <v>100</v>
      </c>
      <c r="E62" s="10">
        <v>100</v>
      </c>
      <c r="F62" s="10"/>
      <c r="G62" s="101">
        <f t="shared" si="0"/>
        <v>0</v>
      </c>
    </row>
    <row r="63" spans="2:7" ht="12.75">
      <c r="B63" s="11">
        <f t="shared" si="1"/>
        <v>15</v>
      </c>
      <c r="C63" s="12" t="s">
        <v>70</v>
      </c>
      <c r="D63" s="10"/>
      <c r="E63" s="10"/>
      <c r="F63" s="10">
        <v>84</v>
      </c>
      <c r="G63" s="102"/>
    </row>
    <row r="64" spans="2:7" ht="12.75">
      <c r="B64" s="11">
        <f t="shared" si="1"/>
        <v>16</v>
      </c>
      <c r="C64" s="12" t="s">
        <v>193</v>
      </c>
      <c r="D64" s="10"/>
      <c r="E64" s="10">
        <v>100</v>
      </c>
      <c r="F64" s="10">
        <v>100</v>
      </c>
      <c r="G64" s="102"/>
    </row>
    <row r="65" spans="2:7" ht="12.75">
      <c r="B65" s="11">
        <f t="shared" si="1"/>
        <v>17</v>
      </c>
      <c r="C65" s="22" t="s">
        <v>71</v>
      </c>
      <c r="D65" s="16">
        <f>D49+D50+D51+D52+D54+D58+D59+D53+D61+D62+D63+D60+D55</f>
        <v>141164</v>
      </c>
      <c r="E65" s="16">
        <f>E49+E50+E51+E52+E54+E56+E58+E59+E53+E61+E62+E63+E60+E64</f>
        <v>142631</v>
      </c>
      <c r="F65" s="16">
        <f>F49+F50+F51+F52+F54+F56+F58+F59+F53+F61+F62+F63+F60+F64</f>
        <v>138757</v>
      </c>
      <c r="G65" s="102">
        <f t="shared" si="0"/>
        <v>0.9728390041435593</v>
      </c>
    </row>
    <row r="66" spans="2:7" ht="12.75">
      <c r="B66" s="11">
        <f t="shared" si="1"/>
        <v>18</v>
      </c>
      <c r="C66" s="24" t="s">
        <v>72</v>
      </c>
      <c r="D66" s="25"/>
      <c r="E66" s="25"/>
      <c r="F66" s="25">
        <v>798</v>
      </c>
      <c r="G66" s="102"/>
    </row>
    <row r="67" spans="2:7" ht="12.75">
      <c r="B67" s="11">
        <f t="shared" si="1"/>
        <v>19</v>
      </c>
      <c r="C67" s="26" t="s">
        <v>73</v>
      </c>
      <c r="D67" s="27">
        <f>D65+D66</f>
        <v>141164</v>
      </c>
      <c r="E67" s="27">
        <f>E65+E66</f>
        <v>142631</v>
      </c>
      <c r="F67" s="27">
        <f>F65+F66</f>
        <v>139555</v>
      </c>
      <c r="G67" s="102">
        <f t="shared" si="0"/>
        <v>0.978433860801649</v>
      </c>
    </row>
  </sheetData>
  <sheetProtection selectLockedCells="1" selectUnlockedCells="1"/>
  <mergeCells count="2">
    <mergeCell ref="A2:H2"/>
    <mergeCell ref="A3:H3"/>
  </mergeCells>
  <printOptions/>
  <pageMargins left="0.1701388888888889" right="0.1597222222222222" top="0.2" bottom="0.1597222222222222" header="0.5118055555555555" footer="0.5118055555555555"/>
  <pageSetup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G26" sqref="G26"/>
    </sheetView>
  </sheetViews>
  <sheetFormatPr defaultColWidth="9.140625" defaultRowHeight="12.75"/>
  <cols>
    <col min="1" max="1" width="6.28125" style="1" customWidth="1"/>
    <col min="2" max="2" width="5.00390625" style="1" customWidth="1"/>
    <col min="3" max="3" width="28.8515625" style="1" customWidth="1"/>
    <col min="4" max="4" width="15.140625" style="1" customWidth="1"/>
    <col min="5" max="5" width="16.7109375" style="1" customWidth="1"/>
    <col min="6" max="6" width="13.57421875" style="1" customWidth="1"/>
    <col min="7" max="16384" width="9.140625" style="1" customWidth="1"/>
  </cols>
  <sheetData>
    <row r="2" spans="2:6" ht="15.75">
      <c r="B2" s="257" t="s">
        <v>586</v>
      </c>
      <c r="C2" s="257"/>
      <c r="D2" s="257"/>
      <c r="E2" s="257"/>
      <c r="F2" s="257"/>
    </row>
    <row r="3" spans="2:6" ht="15.75">
      <c r="B3" s="257" t="s">
        <v>522</v>
      </c>
      <c r="C3" s="257"/>
      <c r="D3" s="257"/>
      <c r="E3" s="257"/>
      <c r="F3" s="257"/>
    </row>
    <row r="4" spans="2:6" ht="15.75">
      <c r="B4" s="96"/>
      <c r="C4" s="96"/>
      <c r="D4" s="96"/>
      <c r="E4" s="96"/>
      <c r="F4" s="96"/>
    </row>
    <row r="5" spans="2:6" ht="15.75">
      <c r="B5" s="96"/>
      <c r="C5" s="96"/>
      <c r="D5" s="96"/>
      <c r="E5" s="96"/>
      <c r="F5" s="96"/>
    </row>
    <row r="6" spans="2:6" ht="15.75">
      <c r="B6" s="96"/>
      <c r="C6" s="96"/>
      <c r="D6" s="96"/>
      <c r="E6" s="96"/>
      <c r="F6" s="96"/>
    </row>
    <row r="7" ht="12.75">
      <c r="F7" s="86" t="s">
        <v>176</v>
      </c>
    </row>
    <row r="8" spans="2:6" ht="27.75" customHeight="1">
      <c r="B8" s="6" t="s">
        <v>167</v>
      </c>
      <c r="C8" s="6" t="s">
        <v>168</v>
      </c>
      <c r="D8" s="6" t="s">
        <v>84</v>
      </c>
      <c r="E8" s="6" t="s">
        <v>523</v>
      </c>
      <c r="F8" s="255" t="s">
        <v>192</v>
      </c>
    </row>
    <row r="9" spans="2:6" ht="12.75">
      <c r="B9" s="6" t="s">
        <v>169</v>
      </c>
      <c r="C9" s="6"/>
      <c r="D9" s="6"/>
      <c r="E9" s="6"/>
      <c r="F9" s="255"/>
    </row>
    <row r="10" spans="2:6" ht="12.75">
      <c r="B10" s="12"/>
      <c r="C10" s="12" t="s">
        <v>177</v>
      </c>
      <c r="D10" s="98">
        <v>1</v>
      </c>
      <c r="E10" s="98">
        <v>1</v>
      </c>
      <c r="F10" s="98">
        <v>1</v>
      </c>
    </row>
    <row r="11" spans="2:6" ht="12.75">
      <c r="B11" s="12"/>
      <c r="C11" s="12" t="s">
        <v>178</v>
      </c>
      <c r="D11" s="97">
        <v>1</v>
      </c>
      <c r="E11" s="97">
        <v>1</v>
      </c>
      <c r="F11" s="97">
        <v>1</v>
      </c>
    </row>
    <row r="12" spans="2:6" ht="12.75">
      <c r="B12" s="22"/>
      <c r="C12" s="22" t="s">
        <v>175</v>
      </c>
      <c r="D12" s="7">
        <v>2</v>
      </c>
      <c r="E12" s="7">
        <v>2</v>
      </c>
      <c r="F12" s="7">
        <v>2</v>
      </c>
    </row>
    <row r="20" ht="12.75">
      <c r="F20" s="2"/>
    </row>
  </sheetData>
  <sheetProtection selectLockedCells="1" selectUnlockedCells="1"/>
  <mergeCells count="3">
    <mergeCell ref="B2:F2"/>
    <mergeCell ref="B3:F3"/>
    <mergeCell ref="F8:F9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&amp;R&amp;"Times New Roman,Félkövér"7.sz.melléklet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B2" sqref="B2:E2"/>
    </sheetView>
  </sheetViews>
  <sheetFormatPr defaultColWidth="9.140625" defaultRowHeight="12.75"/>
  <cols>
    <col min="1" max="1" width="9.140625" style="224" customWidth="1"/>
    <col min="2" max="2" width="5.57421875" style="225" customWidth="1"/>
    <col min="3" max="3" width="26.140625" style="224" customWidth="1"/>
    <col min="4" max="4" width="17.140625" style="224" customWidth="1"/>
    <col min="5" max="5" width="15.28125" style="224" customWidth="1"/>
    <col min="6" max="16384" width="9.140625" style="224" customWidth="1"/>
  </cols>
  <sheetData>
    <row r="1" spans="5:7" ht="13.5" customHeight="1">
      <c r="E1" s="278" t="s">
        <v>564</v>
      </c>
      <c r="F1" s="278"/>
      <c r="G1" s="226"/>
    </row>
    <row r="2" spans="2:9" ht="13.5" customHeight="1">
      <c r="B2" s="264" t="s">
        <v>586</v>
      </c>
      <c r="C2" s="264"/>
      <c r="D2" s="264"/>
      <c r="E2" s="264"/>
      <c r="F2" s="227"/>
      <c r="G2" s="227"/>
      <c r="H2" s="227"/>
      <c r="I2" s="227"/>
    </row>
    <row r="3" spans="2:5" ht="13.5" customHeight="1">
      <c r="B3" s="279" t="s">
        <v>585</v>
      </c>
      <c r="C3" s="279"/>
      <c r="D3" s="279"/>
      <c r="E3" s="279"/>
    </row>
    <row r="4" spans="2:5" ht="14.25" customHeight="1">
      <c r="B4" s="280" t="s">
        <v>565</v>
      </c>
      <c r="C4" s="280"/>
      <c r="D4" s="280"/>
      <c r="E4" s="280"/>
    </row>
    <row r="5" spans="2:5" ht="14.25" customHeight="1">
      <c r="B5" s="228"/>
      <c r="C5" s="228"/>
      <c r="D5" s="228"/>
      <c r="E5" s="228"/>
    </row>
    <row r="6" spans="2:5" ht="14.25" customHeight="1">
      <c r="B6" s="228"/>
      <c r="C6" s="228"/>
      <c r="D6" s="228"/>
      <c r="E6" s="228"/>
    </row>
    <row r="7" s="229" customFormat="1" ht="15.75" thickBot="1">
      <c r="E7" s="230" t="s">
        <v>566</v>
      </c>
    </row>
    <row r="8" spans="2:5" s="231" customFormat="1" ht="48" customHeight="1" thickBot="1">
      <c r="B8" s="232" t="s">
        <v>567</v>
      </c>
      <c r="C8" s="233" t="s">
        <v>568</v>
      </c>
      <c r="D8" s="233" t="s">
        <v>569</v>
      </c>
      <c r="E8" s="234" t="s">
        <v>570</v>
      </c>
    </row>
    <row r="9" spans="2:5" s="231" customFormat="1" ht="18" customHeight="1" thickBot="1">
      <c r="B9" s="232">
        <v>1</v>
      </c>
      <c r="C9" s="235">
        <v>2</v>
      </c>
      <c r="D9" s="235">
        <v>3</v>
      </c>
      <c r="E9" s="236">
        <v>4</v>
      </c>
    </row>
    <row r="10" spans="2:5" ht="18" customHeight="1">
      <c r="B10" s="237" t="s">
        <v>7</v>
      </c>
      <c r="C10" s="238"/>
      <c r="D10" s="239"/>
      <c r="E10" s="240"/>
    </row>
    <row r="11" spans="2:5" ht="18" customHeight="1">
      <c r="B11" s="241" t="s">
        <v>9</v>
      </c>
      <c r="C11" s="242"/>
      <c r="D11" s="243"/>
      <c r="E11" s="244"/>
    </row>
    <row r="12" spans="2:5" ht="18" customHeight="1">
      <c r="B12" s="241" t="s">
        <v>32</v>
      </c>
      <c r="C12" s="242"/>
      <c r="D12" s="243"/>
      <c r="E12" s="244"/>
    </row>
    <row r="13" spans="2:5" ht="18" customHeight="1">
      <c r="B13" s="241" t="s">
        <v>571</v>
      </c>
      <c r="C13" s="242"/>
      <c r="D13" s="243"/>
      <c r="E13" s="244"/>
    </row>
    <row r="14" spans="2:5" ht="18" customHeight="1">
      <c r="B14" s="241" t="s">
        <v>138</v>
      </c>
      <c r="C14" s="242"/>
      <c r="D14" s="243"/>
      <c r="E14" s="244"/>
    </row>
    <row r="15" spans="2:5" ht="18" customHeight="1">
      <c r="B15" s="241" t="s">
        <v>152</v>
      </c>
      <c r="C15" s="242"/>
      <c r="D15" s="243"/>
      <c r="E15" s="244"/>
    </row>
    <row r="16" spans="2:5" ht="18" customHeight="1">
      <c r="B16" s="241" t="s">
        <v>154</v>
      </c>
      <c r="C16" s="242"/>
      <c r="D16" s="243"/>
      <c r="E16" s="244"/>
    </row>
    <row r="17" spans="2:5" ht="18" customHeight="1">
      <c r="B17" s="241" t="s">
        <v>572</v>
      </c>
      <c r="C17" s="242"/>
      <c r="D17" s="243"/>
      <c r="E17" s="244"/>
    </row>
    <row r="18" spans="2:5" ht="18" customHeight="1">
      <c r="B18" s="241" t="s">
        <v>573</v>
      </c>
      <c r="C18" s="242"/>
      <c r="D18" s="243"/>
      <c r="E18" s="244"/>
    </row>
    <row r="19" spans="2:5" ht="18" customHeight="1">
      <c r="B19" s="241" t="s">
        <v>574</v>
      </c>
      <c r="C19" s="242"/>
      <c r="D19" s="243"/>
      <c r="E19" s="244"/>
    </row>
    <row r="20" spans="2:5" ht="18" customHeight="1">
      <c r="B20" s="241" t="s">
        <v>575</v>
      </c>
      <c r="C20" s="242"/>
      <c r="D20" s="243"/>
      <c r="E20" s="244"/>
    </row>
    <row r="21" spans="2:5" ht="18" customHeight="1">
      <c r="B21" s="241" t="s">
        <v>576</v>
      </c>
      <c r="C21" s="242"/>
      <c r="D21" s="243"/>
      <c r="E21" s="244"/>
    </row>
    <row r="22" spans="2:5" ht="18" customHeight="1">
      <c r="B22" s="241" t="s">
        <v>577</v>
      </c>
      <c r="C22" s="242"/>
      <c r="D22" s="243"/>
      <c r="E22" s="244"/>
    </row>
    <row r="23" spans="2:5" ht="18" customHeight="1">
      <c r="B23" s="241" t="s">
        <v>578</v>
      </c>
      <c r="C23" s="242"/>
      <c r="D23" s="243"/>
      <c r="E23" s="244"/>
    </row>
    <row r="24" spans="2:5" ht="18" customHeight="1">
      <c r="B24" s="241" t="s">
        <v>579</v>
      </c>
      <c r="C24" s="242"/>
      <c r="D24" s="243"/>
      <c r="E24" s="244"/>
    </row>
    <row r="25" spans="2:5" ht="18" customHeight="1">
      <c r="B25" s="241" t="s">
        <v>580</v>
      </c>
      <c r="C25" s="242"/>
      <c r="D25" s="243"/>
      <c r="E25" s="244"/>
    </row>
    <row r="26" spans="2:5" ht="18" customHeight="1">
      <c r="B26" s="241" t="s">
        <v>581</v>
      </c>
      <c r="C26" s="242"/>
      <c r="D26" s="243"/>
      <c r="E26" s="244"/>
    </row>
    <row r="27" spans="2:5" ht="18" customHeight="1">
      <c r="B27" s="241" t="s">
        <v>582</v>
      </c>
      <c r="C27" s="242"/>
      <c r="D27" s="243"/>
      <c r="E27" s="244"/>
    </row>
    <row r="28" spans="2:5" ht="18" customHeight="1" thickBot="1">
      <c r="B28" s="245" t="s">
        <v>583</v>
      </c>
      <c r="C28" s="246" t="s">
        <v>584</v>
      </c>
      <c r="D28" s="247">
        <v>0</v>
      </c>
      <c r="E28" s="248">
        <v>0</v>
      </c>
    </row>
  </sheetData>
  <mergeCells count="4">
    <mergeCell ref="E1:F1"/>
    <mergeCell ref="B2:E2"/>
    <mergeCell ref="B3:E3"/>
    <mergeCell ref="B4:E4"/>
  </mergeCells>
  <printOptions/>
  <pageMargins left="0.75" right="0.75" top="0.55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J1"/>
    </sheetView>
  </sheetViews>
  <sheetFormatPr defaultColWidth="9.140625" defaultRowHeight="12.75"/>
  <cols>
    <col min="1" max="1" width="3.00390625" style="28" customWidth="1"/>
    <col min="2" max="2" width="24.7109375" style="29" customWidth="1"/>
    <col min="3" max="3" width="11.00390625" style="28" customWidth="1"/>
    <col min="4" max="4" width="10.421875" style="28" customWidth="1"/>
    <col min="5" max="5" width="12.28125" style="28" customWidth="1"/>
    <col min="6" max="6" width="11.57421875" style="28" customWidth="1"/>
    <col min="7" max="7" width="23.7109375" style="28" customWidth="1"/>
    <col min="8" max="8" width="9.8515625" style="28" customWidth="1"/>
    <col min="9" max="9" width="11.57421875" style="28" customWidth="1"/>
    <col min="10" max="10" width="13.57421875" style="28" customWidth="1"/>
    <col min="11" max="11" width="11.421875" style="28" customWidth="1"/>
    <col min="12" max="13" width="11.00390625" style="28" customWidth="1"/>
    <col min="14" max="16384" width="9.140625" style="28" customWidth="1"/>
  </cols>
  <sheetData>
    <row r="1" spans="1:11" ht="13.5" customHeight="1">
      <c r="A1" s="253" t="s">
        <v>586</v>
      </c>
      <c r="B1" s="253"/>
      <c r="C1" s="253"/>
      <c r="D1" s="253"/>
      <c r="E1" s="253"/>
      <c r="F1" s="253"/>
      <c r="G1" s="253"/>
      <c r="H1" s="253"/>
      <c r="I1" s="253"/>
      <c r="J1" s="253"/>
      <c r="K1" s="99"/>
    </row>
    <row r="2" spans="2:11" ht="33.75" customHeight="1">
      <c r="B2" s="253" t="s">
        <v>194</v>
      </c>
      <c r="C2" s="253"/>
      <c r="D2" s="253"/>
      <c r="E2" s="253"/>
      <c r="F2" s="253"/>
      <c r="G2" s="253"/>
      <c r="H2" s="253"/>
      <c r="I2" s="253"/>
      <c r="J2" s="253"/>
      <c r="K2" s="99"/>
    </row>
    <row r="3" spans="2:13" ht="13.5">
      <c r="B3" s="30" t="s">
        <v>74</v>
      </c>
      <c r="C3" s="31"/>
      <c r="D3" s="31"/>
      <c r="E3" s="31"/>
      <c r="F3" s="31" t="s">
        <v>1</v>
      </c>
      <c r="G3" s="32" t="s">
        <v>75</v>
      </c>
      <c r="H3" s="31"/>
      <c r="I3" s="31"/>
      <c r="J3" s="31"/>
      <c r="K3" s="31" t="s">
        <v>1</v>
      </c>
      <c r="M3" s="33"/>
    </row>
    <row r="4" spans="2:11" s="34" customFormat="1" ht="24.75" customHeight="1">
      <c r="B4" s="35" t="s">
        <v>76</v>
      </c>
      <c r="C4" s="7" t="s">
        <v>4</v>
      </c>
      <c r="D4" s="7" t="s">
        <v>191</v>
      </c>
      <c r="E4" s="100" t="s">
        <v>192</v>
      </c>
      <c r="F4" s="7" t="s">
        <v>179</v>
      </c>
      <c r="G4" s="35" t="s">
        <v>76</v>
      </c>
      <c r="H4" s="7" t="s">
        <v>4</v>
      </c>
      <c r="I4" s="7" t="s">
        <v>191</v>
      </c>
      <c r="J4" s="100" t="s">
        <v>192</v>
      </c>
      <c r="K4" s="7" t="s">
        <v>179</v>
      </c>
    </row>
    <row r="5" spans="2:11" s="36" customFormat="1" ht="24.75" customHeight="1">
      <c r="B5" s="37" t="s">
        <v>8</v>
      </c>
      <c r="C5" s="38">
        <v>1490</v>
      </c>
      <c r="D5" s="38">
        <v>1000</v>
      </c>
      <c r="E5" s="38">
        <v>938</v>
      </c>
      <c r="F5" s="103">
        <f>E5/D5</f>
        <v>0.938</v>
      </c>
      <c r="G5" s="39" t="s">
        <v>58</v>
      </c>
      <c r="H5" s="40">
        <v>6787</v>
      </c>
      <c r="I5" s="40">
        <v>7785</v>
      </c>
      <c r="J5" s="40">
        <v>7364</v>
      </c>
      <c r="K5" s="108">
        <f aca="true" t="shared" si="0" ref="K5:K11">J5/I5</f>
        <v>0.9459216441875401</v>
      </c>
    </row>
    <row r="6" spans="2:11" ht="24.75" customHeight="1">
      <c r="B6" s="37" t="s">
        <v>77</v>
      </c>
      <c r="C6" s="38">
        <v>1170</v>
      </c>
      <c r="D6" s="38">
        <v>12156</v>
      </c>
      <c r="E6" s="38">
        <v>12102</v>
      </c>
      <c r="F6" s="103">
        <f aca="true" t="shared" si="1" ref="F6:F18">E6/D6</f>
        <v>0.9955577492596249</v>
      </c>
      <c r="G6" s="39" t="s">
        <v>59</v>
      </c>
      <c r="H6" s="40">
        <v>1848</v>
      </c>
      <c r="I6" s="40">
        <v>1900</v>
      </c>
      <c r="J6" s="40">
        <v>1864</v>
      </c>
      <c r="K6" s="108">
        <f t="shared" si="0"/>
        <v>0.9810526315789474</v>
      </c>
    </row>
    <row r="7" spans="2:11" ht="24.75" customHeight="1">
      <c r="B7" s="37" t="s">
        <v>78</v>
      </c>
      <c r="C7" s="41">
        <v>14594</v>
      </c>
      <c r="D7" s="41">
        <v>28494</v>
      </c>
      <c r="E7" s="41">
        <v>28494</v>
      </c>
      <c r="F7" s="103">
        <f t="shared" si="1"/>
        <v>1</v>
      </c>
      <c r="G7" s="39" t="s">
        <v>60</v>
      </c>
      <c r="H7" s="40">
        <v>10023</v>
      </c>
      <c r="I7" s="40">
        <v>16015</v>
      </c>
      <c r="J7" s="40">
        <v>14867</v>
      </c>
      <c r="K7" s="108">
        <f t="shared" si="0"/>
        <v>0.9283172026225414</v>
      </c>
    </row>
    <row r="8" spans="2:11" ht="24.75" customHeight="1">
      <c r="B8" s="37" t="s">
        <v>79</v>
      </c>
      <c r="C8" s="38">
        <v>12332</v>
      </c>
      <c r="D8" s="38">
        <v>499</v>
      </c>
      <c r="E8" s="38">
        <v>451</v>
      </c>
      <c r="F8" s="103">
        <f t="shared" si="1"/>
        <v>0.9038076152304609</v>
      </c>
      <c r="G8" s="43" t="s">
        <v>63</v>
      </c>
      <c r="H8" s="40">
        <v>12588</v>
      </c>
      <c r="I8" s="40">
        <v>13243</v>
      </c>
      <c r="J8" s="40">
        <v>11068</v>
      </c>
      <c r="K8" s="108">
        <f t="shared" si="0"/>
        <v>0.83576228951144</v>
      </c>
    </row>
    <row r="9" spans="2:11" ht="24.75" customHeight="1">
      <c r="B9" s="42" t="s">
        <v>80</v>
      </c>
      <c r="C9" s="38"/>
      <c r="D9" s="38">
        <v>100</v>
      </c>
      <c r="E9" s="38">
        <v>67</v>
      </c>
      <c r="F9" s="103">
        <v>0</v>
      </c>
      <c r="G9" s="43" t="s">
        <v>61</v>
      </c>
      <c r="H9" s="40">
        <v>8550</v>
      </c>
      <c r="I9" s="40">
        <v>7500</v>
      </c>
      <c r="J9" s="40">
        <v>7496</v>
      </c>
      <c r="K9" s="108">
        <f t="shared" si="0"/>
        <v>0.9994666666666666</v>
      </c>
    </row>
    <row r="10" spans="2:11" ht="24.75" customHeight="1">
      <c r="B10" s="42" t="s">
        <v>48</v>
      </c>
      <c r="C10" s="38"/>
      <c r="D10" s="38"/>
      <c r="E10" s="38"/>
      <c r="F10" s="103">
        <v>0</v>
      </c>
      <c r="G10" s="43" t="s">
        <v>62</v>
      </c>
      <c r="H10" s="40">
        <v>250</v>
      </c>
      <c r="I10" s="40">
        <v>250</v>
      </c>
      <c r="J10" s="40">
        <v>276</v>
      </c>
      <c r="K10" s="108">
        <f t="shared" si="0"/>
        <v>1.104</v>
      </c>
    </row>
    <row r="11" spans="2:11" ht="24.75" customHeight="1">
      <c r="B11" s="37" t="s">
        <v>81</v>
      </c>
      <c r="C11" s="38">
        <v>2160</v>
      </c>
      <c r="D11" s="38">
        <v>2126</v>
      </c>
      <c r="E11" s="38">
        <v>2126</v>
      </c>
      <c r="F11" s="103">
        <f t="shared" si="1"/>
        <v>1</v>
      </c>
      <c r="G11" s="39" t="s">
        <v>53</v>
      </c>
      <c r="H11" s="131">
        <v>100</v>
      </c>
      <c r="I11" s="131">
        <v>100</v>
      </c>
      <c r="J11" s="131">
        <v>0</v>
      </c>
      <c r="K11" s="108">
        <f t="shared" si="0"/>
        <v>0</v>
      </c>
    </row>
    <row r="12" spans="2:11" ht="45.75" customHeight="1">
      <c r="B12" s="20" t="s">
        <v>42</v>
      </c>
      <c r="C12" s="41">
        <v>7611</v>
      </c>
      <c r="D12" s="41">
        <v>0</v>
      </c>
      <c r="E12" s="41">
        <v>0</v>
      </c>
      <c r="F12" s="103"/>
      <c r="G12" s="39" t="s">
        <v>54</v>
      </c>
      <c r="H12" s="131">
        <v>100</v>
      </c>
      <c r="I12" s="131">
        <v>100</v>
      </c>
      <c r="J12" s="131">
        <v>0</v>
      </c>
      <c r="K12" s="108">
        <f>J12/I12</f>
        <v>0</v>
      </c>
    </row>
    <row r="13" spans="2:11" ht="24.75" customHeight="1">
      <c r="B13" s="42"/>
      <c r="C13" s="40"/>
      <c r="D13" s="40"/>
      <c r="E13" s="40"/>
      <c r="F13" s="103"/>
      <c r="G13" s="44" t="s">
        <v>82</v>
      </c>
      <c r="H13" s="131"/>
      <c r="I13" s="131"/>
      <c r="J13" s="131">
        <v>80</v>
      </c>
      <c r="K13" s="108"/>
    </row>
    <row r="14" spans="2:11" ht="24.75" customHeight="1">
      <c r="B14" s="42"/>
      <c r="C14" s="38"/>
      <c r="D14" s="38"/>
      <c r="E14" s="38"/>
      <c r="F14" s="103"/>
      <c r="G14" s="44"/>
      <c r="H14" s="131"/>
      <c r="I14" s="131"/>
      <c r="J14" s="131"/>
      <c r="K14" s="108"/>
    </row>
    <row r="15" spans="2:11" ht="24.75" customHeight="1">
      <c r="B15" s="42"/>
      <c r="C15" s="38"/>
      <c r="D15" s="38"/>
      <c r="E15" s="38"/>
      <c r="F15" s="103"/>
      <c r="G15" s="44"/>
      <c r="H15" s="38"/>
      <c r="I15" s="38"/>
      <c r="J15" s="38"/>
      <c r="K15" s="108"/>
    </row>
    <row r="16" spans="2:11" ht="18" customHeight="1">
      <c r="B16" s="45" t="s">
        <v>83</v>
      </c>
      <c r="C16" s="46">
        <f>SUM(C5:C15)</f>
        <v>39357</v>
      </c>
      <c r="D16" s="46">
        <f>SUM(D5:D15)</f>
        <v>44375</v>
      </c>
      <c r="E16" s="46">
        <f>SUM(E5:E15)</f>
        <v>44178</v>
      </c>
      <c r="F16" s="109">
        <f t="shared" si="1"/>
        <v>0.9955605633802816</v>
      </c>
      <c r="G16" s="47" t="s">
        <v>83</v>
      </c>
      <c r="H16" s="46">
        <f>H5+H6+H7+H8+H9+H10+H11+H12+H13+H14+H15</f>
        <v>40246</v>
      </c>
      <c r="I16" s="46">
        <f>I5+I6+I7+I8+I9+I10+I11+I12+I13+I14+I15</f>
        <v>46893</v>
      </c>
      <c r="J16" s="46">
        <f>J5+J6+J7+J8+J9+J10+J11+J12+J13+J14+J15</f>
        <v>43015</v>
      </c>
      <c r="K16" s="111">
        <f>J16/I16</f>
        <v>0.9173010897148828</v>
      </c>
    </row>
    <row r="17" spans="2:11" ht="26.25" customHeight="1">
      <c r="B17" s="42" t="s">
        <v>56</v>
      </c>
      <c r="C17" s="38"/>
      <c r="D17" s="38"/>
      <c r="E17" s="38">
        <v>-49</v>
      </c>
      <c r="F17" s="104"/>
      <c r="G17" s="44" t="s">
        <v>72</v>
      </c>
      <c r="H17" s="38"/>
      <c r="I17" s="38"/>
      <c r="J17" s="38">
        <v>798</v>
      </c>
      <c r="K17" s="108"/>
    </row>
    <row r="18" spans="2:11" ht="18" customHeight="1">
      <c r="B18" s="45" t="s">
        <v>83</v>
      </c>
      <c r="C18" s="46">
        <f>C16+C17</f>
        <v>39357</v>
      </c>
      <c r="D18" s="46">
        <f>D16+D17</f>
        <v>44375</v>
      </c>
      <c r="E18" s="106">
        <f>E16+E17</f>
        <v>44129</v>
      </c>
      <c r="F18" s="110">
        <f t="shared" si="1"/>
        <v>0.994456338028169</v>
      </c>
      <c r="G18" s="107" t="s">
        <v>83</v>
      </c>
      <c r="H18" s="46">
        <f>H16+H17</f>
        <v>40246</v>
      </c>
      <c r="I18" s="46">
        <f>I16+I17</f>
        <v>46893</v>
      </c>
      <c r="J18" s="46">
        <f>J16+J17</f>
        <v>43813</v>
      </c>
      <c r="K18" s="111">
        <f>J18/I18</f>
        <v>0.9343185550082101</v>
      </c>
    </row>
    <row r="19" ht="18" customHeight="1">
      <c r="F19" s="105"/>
    </row>
    <row r="20" ht="12.75">
      <c r="F20" s="105"/>
    </row>
  </sheetData>
  <sheetProtection selectLockedCells="1" selectUnlockedCells="1"/>
  <mergeCells count="2">
    <mergeCell ref="A1:J1"/>
    <mergeCell ref="B2:J2"/>
  </mergeCells>
  <printOptions/>
  <pageMargins left="0.1968503937007874" right="0.1968503937007874" top="0.6299212598425197" bottom="0.5905511811023623" header="0.2362204724409449" footer="0.5118110236220472"/>
  <pageSetup horizontalDpi="300" verticalDpi="300" orientation="landscape" paperSize="9" r:id="rId3"/>
  <headerFooter alignWithMargins="0">
    <oddHeader>&amp;R&amp;"Arial,Dőlt" &amp;"Times New Roman,Félkövér"1/a. sz. melléklet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K1"/>
    </sheetView>
  </sheetViews>
  <sheetFormatPr defaultColWidth="9.140625" defaultRowHeight="12.75"/>
  <cols>
    <col min="1" max="1" width="2.7109375" style="28" customWidth="1"/>
    <col min="2" max="2" width="26.421875" style="29" customWidth="1"/>
    <col min="3" max="3" width="9.140625" style="28" customWidth="1"/>
    <col min="4" max="4" width="10.00390625" style="28" customWidth="1"/>
    <col min="5" max="5" width="13.421875" style="28" customWidth="1"/>
    <col min="6" max="6" width="11.7109375" style="28" customWidth="1"/>
    <col min="7" max="7" width="25.140625" style="28" customWidth="1"/>
    <col min="8" max="8" width="9.57421875" style="28" customWidth="1"/>
    <col min="9" max="9" width="10.28125" style="28" customWidth="1"/>
    <col min="10" max="10" width="12.421875" style="28" customWidth="1"/>
    <col min="11" max="11" width="11.421875" style="28" customWidth="1"/>
    <col min="12" max="16384" width="9.140625" style="28" customWidth="1"/>
  </cols>
  <sheetData>
    <row r="1" spans="1:11" ht="12.75" customHeight="1">
      <c r="A1" s="253" t="s">
        <v>586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32.25" customHeight="1">
      <c r="A2" s="253" t="s">
        <v>195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2:11" ht="19.5" customHeight="1">
      <c r="B3" s="36"/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30" t="s">
        <v>74</v>
      </c>
      <c r="C4" s="49"/>
      <c r="D4" s="49"/>
      <c r="E4" s="31"/>
      <c r="F4" s="31" t="s">
        <v>1</v>
      </c>
      <c r="G4" s="32" t="s">
        <v>75</v>
      </c>
      <c r="H4" s="31"/>
      <c r="I4" s="31"/>
      <c r="J4" s="31"/>
      <c r="K4" s="31" t="s">
        <v>1</v>
      </c>
    </row>
    <row r="5" spans="2:11" ht="24" customHeight="1">
      <c r="B5" s="46" t="s">
        <v>76</v>
      </c>
      <c r="C5" s="7" t="s">
        <v>84</v>
      </c>
      <c r="D5" s="7" t="s">
        <v>191</v>
      </c>
      <c r="E5" s="100" t="s">
        <v>192</v>
      </c>
      <c r="F5" s="7" t="s">
        <v>179</v>
      </c>
      <c r="G5" s="46" t="s">
        <v>76</v>
      </c>
      <c r="H5" s="7" t="s">
        <v>84</v>
      </c>
      <c r="I5" s="7" t="s">
        <v>191</v>
      </c>
      <c r="J5" s="100" t="s">
        <v>192</v>
      </c>
      <c r="K5" s="7" t="s">
        <v>179</v>
      </c>
    </row>
    <row r="6" spans="2:11" s="36" customFormat="1" ht="12.75">
      <c r="B6" s="37"/>
      <c r="C6" s="50"/>
      <c r="D6" s="50"/>
      <c r="E6" s="50"/>
      <c r="F6" s="50"/>
      <c r="G6" s="39" t="s">
        <v>85</v>
      </c>
      <c r="H6" s="50">
        <f>H7</f>
        <v>50059</v>
      </c>
      <c r="I6" s="50">
        <f>I7</f>
        <v>50090</v>
      </c>
      <c r="J6" s="50">
        <f>J7</f>
        <v>50090</v>
      </c>
      <c r="K6" s="103">
        <f>J6/I6</f>
        <v>1</v>
      </c>
    </row>
    <row r="7" spans="2:11" ht="24.75" customHeight="1">
      <c r="B7" s="37" t="s">
        <v>86</v>
      </c>
      <c r="C7" s="50"/>
      <c r="D7" s="50"/>
      <c r="E7" s="50"/>
      <c r="F7" s="103"/>
      <c r="G7" s="39" t="s">
        <v>87</v>
      </c>
      <c r="H7" s="50">
        <v>50059</v>
      </c>
      <c r="I7" s="50">
        <v>50090</v>
      </c>
      <c r="J7" s="50">
        <v>50090</v>
      </c>
      <c r="K7" s="103">
        <f>J7/I7</f>
        <v>1</v>
      </c>
    </row>
    <row r="8" spans="2:11" ht="24.75" customHeight="1">
      <c r="B8" s="37" t="s">
        <v>78</v>
      </c>
      <c r="C8" s="50"/>
      <c r="D8" s="50"/>
      <c r="E8" s="50"/>
      <c r="F8" s="103"/>
      <c r="G8" s="51" t="s">
        <v>88</v>
      </c>
      <c r="H8" s="50"/>
      <c r="I8" s="50"/>
      <c r="J8" s="50"/>
      <c r="K8" s="103"/>
    </row>
    <row r="9" spans="2:11" ht="24.75" customHeight="1">
      <c r="B9" s="37" t="s">
        <v>188</v>
      </c>
      <c r="C9" s="41"/>
      <c r="D9" s="41">
        <v>1360</v>
      </c>
      <c r="E9" s="41">
        <v>1290</v>
      </c>
      <c r="F9" s="103">
        <f>E9/D9</f>
        <v>0.9485294117647058</v>
      </c>
      <c r="G9" s="43" t="s">
        <v>67</v>
      </c>
      <c r="H9" s="41"/>
      <c r="I9" s="41"/>
      <c r="J9" s="41"/>
      <c r="K9" s="103"/>
    </row>
    <row r="10" spans="2:11" ht="24.75" customHeight="1">
      <c r="B10" s="37" t="s">
        <v>89</v>
      </c>
      <c r="C10" s="50">
        <f>C11+C12</f>
        <v>89475</v>
      </c>
      <c r="D10" s="50">
        <f>D11+D12</f>
        <v>84664</v>
      </c>
      <c r="E10" s="50">
        <f>E11+E12</f>
        <v>84564</v>
      </c>
      <c r="F10" s="103">
        <f>E10/D10</f>
        <v>0.9988188604365492</v>
      </c>
      <c r="G10" s="43" t="s">
        <v>90</v>
      </c>
      <c r="H10" s="41"/>
      <c r="I10" s="41"/>
      <c r="J10" s="41"/>
      <c r="K10" s="103"/>
    </row>
    <row r="11" spans="2:11" ht="24.75" customHeight="1">
      <c r="B11" s="52" t="s">
        <v>91</v>
      </c>
      <c r="C11" s="53">
        <v>39416</v>
      </c>
      <c r="D11" s="53">
        <v>39416</v>
      </c>
      <c r="E11" s="53">
        <v>39416</v>
      </c>
      <c r="F11" s="103">
        <f aca="true" t="shared" si="0" ref="F11:F19">E11/D11</f>
        <v>1</v>
      </c>
      <c r="G11" s="43" t="s">
        <v>92</v>
      </c>
      <c r="H11" s="41">
        <v>50059</v>
      </c>
      <c r="I11" s="41">
        <v>45148</v>
      </c>
      <c r="J11" s="41">
        <v>45148</v>
      </c>
      <c r="K11" s="103">
        <f>J11/I11</f>
        <v>1</v>
      </c>
    </row>
    <row r="12" spans="2:11" ht="24.75" customHeight="1">
      <c r="B12" s="42" t="s">
        <v>93</v>
      </c>
      <c r="C12" s="50">
        <v>50059</v>
      </c>
      <c r="D12" s="50">
        <v>45248</v>
      </c>
      <c r="E12" s="50">
        <v>45148</v>
      </c>
      <c r="F12" s="103">
        <f t="shared" si="0"/>
        <v>0.9977899575671852</v>
      </c>
      <c r="G12" s="43"/>
      <c r="H12" s="41"/>
      <c r="I12" s="41"/>
      <c r="J12" s="41"/>
      <c r="K12" s="103"/>
    </row>
    <row r="13" spans="2:11" ht="24.75" customHeight="1">
      <c r="B13" s="42" t="s">
        <v>187</v>
      </c>
      <c r="C13" s="50">
        <v>1600</v>
      </c>
      <c r="D13" s="50">
        <v>1500</v>
      </c>
      <c r="E13" s="50">
        <v>1500</v>
      </c>
      <c r="F13" s="103">
        <f t="shared" si="0"/>
        <v>1</v>
      </c>
      <c r="G13" s="43"/>
      <c r="H13" s="41"/>
      <c r="I13" s="41"/>
      <c r="J13" s="41"/>
      <c r="K13" s="103"/>
    </row>
    <row r="14" spans="2:11" ht="24.75" customHeight="1">
      <c r="B14" s="42" t="s">
        <v>95</v>
      </c>
      <c r="C14" s="50">
        <v>3300</v>
      </c>
      <c r="D14" s="50">
        <v>3300</v>
      </c>
      <c r="E14" s="50">
        <v>3300</v>
      </c>
      <c r="F14" s="103">
        <f t="shared" si="0"/>
        <v>1</v>
      </c>
      <c r="G14" s="44" t="s">
        <v>94</v>
      </c>
      <c r="H14" s="50">
        <v>800</v>
      </c>
      <c r="I14" s="50">
        <v>400</v>
      </c>
      <c r="J14" s="50">
        <v>400</v>
      </c>
      <c r="K14" s="103">
        <f>J14/I14</f>
        <v>1</v>
      </c>
    </row>
    <row r="15" spans="2:11" ht="24.75" customHeight="1">
      <c r="B15" s="37" t="s">
        <v>81</v>
      </c>
      <c r="C15" s="50">
        <v>7432</v>
      </c>
      <c r="D15" s="50">
        <v>7432</v>
      </c>
      <c r="E15" s="50">
        <v>7432</v>
      </c>
      <c r="F15" s="103">
        <f t="shared" si="0"/>
        <v>1</v>
      </c>
      <c r="G15" s="39" t="s">
        <v>96</v>
      </c>
      <c r="H15" s="50"/>
      <c r="I15" s="50"/>
      <c r="J15" s="50"/>
      <c r="K15" s="103"/>
    </row>
    <row r="16" spans="2:11" ht="24.75" customHeight="1">
      <c r="B16" s="37"/>
      <c r="C16" s="50"/>
      <c r="D16" s="50"/>
      <c r="E16" s="50"/>
      <c r="F16" s="103"/>
      <c r="G16" s="44" t="s">
        <v>185</v>
      </c>
      <c r="H16" s="50"/>
      <c r="I16" s="50"/>
      <c r="J16" s="50">
        <v>4</v>
      </c>
      <c r="K16" s="103"/>
    </row>
    <row r="17" spans="2:11" ht="24.75" customHeight="1">
      <c r="B17" s="37"/>
      <c r="C17" s="50"/>
      <c r="D17" s="50"/>
      <c r="E17" s="50"/>
      <c r="F17" s="103"/>
      <c r="G17" s="44" t="s">
        <v>196</v>
      </c>
      <c r="H17" s="50"/>
      <c r="I17" s="50">
        <v>100</v>
      </c>
      <c r="J17" s="50">
        <v>100</v>
      </c>
      <c r="K17" s="103"/>
    </row>
    <row r="18" spans="2:11" ht="24.75" customHeight="1">
      <c r="B18" s="37"/>
      <c r="C18" s="50"/>
      <c r="D18" s="50"/>
      <c r="E18" s="50"/>
      <c r="F18" s="103"/>
      <c r="G18" s="44"/>
      <c r="H18" s="50"/>
      <c r="I18" s="50"/>
      <c r="J18" s="50"/>
      <c r="K18" s="104"/>
    </row>
    <row r="19" spans="2:12" ht="18" customHeight="1">
      <c r="B19" s="45" t="s">
        <v>83</v>
      </c>
      <c r="C19" s="54">
        <f>C10+C14+C15+C16+C13</f>
        <v>101807</v>
      </c>
      <c r="D19" s="54">
        <f>D10+D14+D15+D16+D13+D9</f>
        <v>98256</v>
      </c>
      <c r="E19" s="54">
        <f>E10+E14+E15+E16+E13+E9</f>
        <v>98086</v>
      </c>
      <c r="F19" s="109">
        <f t="shared" si="0"/>
        <v>0.9982698257612767</v>
      </c>
      <c r="G19" s="47" t="s">
        <v>83</v>
      </c>
      <c r="H19" s="55">
        <f>SUM(H7:H18)</f>
        <v>100918</v>
      </c>
      <c r="I19" s="55">
        <f>SUM(I7:I18)</f>
        <v>95738</v>
      </c>
      <c r="J19" s="112">
        <f>SUM(J7:J18)</f>
        <v>95742</v>
      </c>
      <c r="K19" s="110">
        <f>J19/I19</f>
        <v>1.0000417806931416</v>
      </c>
      <c r="L19" s="56"/>
    </row>
    <row r="20" ht="12.75">
      <c r="K20" s="105"/>
    </row>
  </sheetData>
  <sheetProtection selectLockedCells="1" selectUnlockedCells="1"/>
  <mergeCells count="2">
    <mergeCell ref="A1:K1"/>
    <mergeCell ref="A2:K2"/>
  </mergeCells>
  <printOptions/>
  <pageMargins left="0.35433070866141736" right="0.2362204724409449" top="0.5905511811023623" bottom="0.3937007874015748" header="0.2755905511811024" footer="0.5118110236220472"/>
  <pageSetup horizontalDpi="300" verticalDpi="300" orientation="landscape" paperSize="9" r:id="rId3"/>
  <headerFooter alignWithMargins="0">
    <oddHeader>&amp;R&amp;"Times New Roman,Félkövér"1/b. sz. mellékle&amp;"Arial,Félkövér"t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9"/>
  <sheetViews>
    <sheetView zoomScale="120" zoomScaleNormal="120" workbookViewId="0" topLeftCell="A1">
      <selection activeCell="A2" sqref="A2:J2"/>
    </sheetView>
  </sheetViews>
  <sheetFormatPr defaultColWidth="9.140625" defaultRowHeight="12.75"/>
  <cols>
    <col min="1" max="1" width="1.57421875" style="1" customWidth="1"/>
    <col min="2" max="2" width="5.28125" style="1" customWidth="1"/>
    <col min="3" max="3" width="45.421875" style="1" customWidth="1"/>
    <col min="4" max="4" width="14.8515625" style="17" customWidth="1"/>
    <col min="5" max="6" width="0" style="17" hidden="1" customWidth="1"/>
    <col min="7" max="7" width="12.00390625" style="17" customWidth="1"/>
    <col min="8" max="8" width="12.7109375" style="17" customWidth="1"/>
    <col min="9" max="9" width="16.28125" style="17" customWidth="1"/>
    <col min="10" max="10" width="20.140625" style="17" customWidth="1"/>
    <col min="11" max="249" width="9.140625" style="1" customWidth="1"/>
    <col min="250" max="16384" width="9.00390625" style="3" customWidth="1"/>
  </cols>
  <sheetData>
    <row r="1" spans="4:11" ht="13.5">
      <c r="D1" s="254"/>
      <c r="E1" s="254"/>
      <c r="I1" s="57"/>
      <c r="J1" s="57" t="s">
        <v>97</v>
      </c>
      <c r="K1" s="4"/>
    </row>
    <row r="2" spans="1:10" ht="12.75" customHeight="1">
      <c r="A2" s="252" t="s">
        <v>586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6.5" customHeight="1">
      <c r="A3" s="252" t="s">
        <v>198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9:10" ht="39" customHeight="1" thickBot="1">
      <c r="I4" s="5"/>
      <c r="J4" s="5" t="s">
        <v>1</v>
      </c>
    </row>
    <row r="5" spans="2:11" ht="57.75" customHeight="1" thickTop="1">
      <c r="B5" s="6" t="s">
        <v>2</v>
      </c>
      <c r="C5" s="120" t="s">
        <v>3</v>
      </c>
      <c r="D5" s="115" t="s">
        <v>98</v>
      </c>
      <c r="E5" s="116"/>
      <c r="F5" s="116"/>
      <c r="G5" s="117" t="s">
        <v>99</v>
      </c>
      <c r="H5" s="132" t="s">
        <v>100</v>
      </c>
      <c r="I5" s="115" t="s">
        <v>101</v>
      </c>
      <c r="J5" s="118" t="s">
        <v>102</v>
      </c>
      <c r="K5" s="119"/>
    </row>
    <row r="6" spans="2:10" ht="12.75">
      <c r="B6" s="8" t="s">
        <v>5</v>
      </c>
      <c r="C6" s="121" t="s">
        <v>6</v>
      </c>
      <c r="D6" s="58"/>
      <c r="E6" s="59"/>
      <c r="F6" s="59"/>
      <c r="G6" s="59"/>
      <c r="H6" s="60"/>
      <c r="I6" s="58"/>
      <c r="J6" s="60"/>
    </row>
    <row r="7" spans="2:10" ht="12.75">
      <c r="B7" s="11" t="s">
        <v>7</v>
      </c>
      <c r="C7" s="122" t="s">
        <v>8</v>
      </c>
      <c r="D7" s="61">
        <v>938</v>
      </c>
      <c r="E7" s="62"/>
      <c r="F7" s="62"/>
      <c r="G7" s="62"/>
      <c r="H7" s="63">
        <v>938</v>
      </c>
      <c r="I7" s="61"/>
      <c r="J7" s="63">
        <f aca="true" t="shared" si="0" ref="J7:J12">D7+I7</f>
        <v>938</v>
      </c>
    </row>
    <row r="8" spans="2:10" ht="12.75">
      <c r="B8" s="11" t="s">
        <v>9</v>
      </c>
      <c r="C8" s="122" t="s">
        <v>10</v>
      </c>
      <c r="D8" s="64">
        <f>D9+D10+D11+D12</f>
        <v>12102</v>
      </c>
      <c r="E8" s="14" t="e">
        <f>E9+E10</f>
        <v>#VALUE!</v>
      </c>
      <c r="F8" s="14">
        <f>F9+F10</f>
        <v>0</v>
      </c>
      <c r="G8" s="14">
        <f>G9+G10</f>
        <v>0</v>
      </c>
      <c r="H8" s="65">
        <f>H9+H10+H11</f>
        <v>1246</v>
      </c>
      <c r="I8" s="64">
        <f>I9+I10</f>
        <v>0</v>
      </c>
      <c r="J8" s="65">
        <f>J9+J10+J11</f>
        <v>1246</v>
      </c>
    </row>
    <row r="9" spans="2:10" ht="12.75">
      <c r="B9" s="11"/>
      <c r="C9" s="123" t="s">
        <v>11</v>
      </c>
      <c r="D9" s="61">
        <v>842</v>
      </c>
      <c r="E9" s="62"/>
      <c r="F9" s="62"/>
      <c r="G9" s="62"/>
      <c r="H9" s="63">
        <v>842</v>
      </c>
      <c r="I9" s="61"/>
      <c r="J9" s="63">
        <f t="shared" si="0"/>
        <v>842</v>
      </c>
    </row>
    <row r="10" spans="2:10" ht="12.75">
      <c r="B10" s="11"/>
      <c r="C10" s="123" t="s">
        <v>12</v>
      </c>
      <c r="D10" s="61">
        <v>393</v>
      </c>
      <c r="E10" s="62" t="s">
        <v>103</v>
      </c>
      <c r="F10" s="62"/>
      <c r="G10" s="62"/>
      <c r="H10" s="63">
        <v>393</v>
      </c>
      <c r="I10" s="61"/>
      <c r="J10" s="63">
        <f t="shared" si="0"/>
        <v>393</v>
      </c>
    </row>
    <row r="11" spans="2:10" ht="12.75">
      <c r="B11" s="11"/>
      <c r="C11" s="123" t="s">
        <v>13</v>
      </c>
      <c r="D11" s="61">
        <v>11</v>
      </c>
      <c r="E11" s="62"/>
      <c r="F11" s="62"/>
      <c r="G11" s="62"/>
      <c r="H11" s="63">
        <v>11</v>
      </c>
      <c r="I11" s="61"/>
      <c r="J11" s="63">
        <f t="shared" si="0"/>
        <v>11</v>
      </c>
    </row>
    <row r="12" spans="2:10" ht="12.75">
      <c r="B12" s="11"/>
      <c r="C12" s="124" t="s">
        <v>14</v>
      </c>
      <c r="D12" s="61">
        <v>10856</v>
      </c>
      <c r="E12" s="62"/>
      <c r="F12" s="62"/>
      <c r="G12" s="62"/>
      <c r="H12" s="63">
        <v>10856</v>
      </c>
      <c r="I12" s="61"/>
      <c r="J12" s="63">
        <f t="shared" si="0"/>
        <v>10856</v>
      </c>
    </row>
    <row r="13" spans="2:10" ht="13.5">
      <c r="B13" s="11"/>
      <c r="C13" s="122" t="s">
        <v>6</v>
      </c>
      <c r="D13" s="66">
        <f>D7+D8</f>
        <v>13040</v>
      </c>
      <c r="E13" s="67" t="e">
        <f>E7+E8</f>
        <v>#VALUE!</v>
      </c>
      <c r="F13" s="67">
        <f>F7+F8</f>
        <v>0</v>
      </c>
      <c r="G13" s="67">
        <f>G7+G8</f>
        <v>0</v>
      </c>
      <c r="H13" s="68">
        <f>H7+H8+H12</f>
        <v>13040</v>
      </c>
      <c r="I13" s="66">
        <f>I7+I8</f>
        <v>0</v>
      </c>
      <c r="J13" s="69">
        <f>D13+I13</f>
        <v>13040</v>
      </c>
    </row>
    <row r="14" spans="2:10" ht="12.75">
      <c r="B14" s="8" t="s">
        <v>15</v>
      </c>
      <c r="C14" s="121" t="s">
        <v>16</v>
      </c>
      <c r="D14" s="61"/>
      <c r="E14" s="62"/>
      <c r="F14" s="62"/>
      <c r="G14" s="62"/>
      <c r="H14" s="63"/>
      <c r="I14" s="61"/>
      <c r="J14" s="63"/>
    </row>
    <row r="15" spans="2:10" ht="12.75">
      <c r="B15" s="11" t="s">
        <v>7</v>
      </c>
      <c r="C15" s="122" t="s">
        <v>17</v>
      </c>
      <c r="D15" s="61"/>
      <c r="E15" s="62"/>
      <c r="F15" s="62"/>
      <c r="G15" s="62"/>
      <c r="H15" s="63"/>
      <c r="I15" s="61"/>
      <c r="J15" s="63"/>
    </row>
    <row r="16" spans="2:10" ht="12.75">
      <c r="B16" s="11"/>
      <c r="C16" s="123" t="s">
        <v>18</v>
      </c>
      <c r="D16" s="61"/>
      <c r="E16" s="62"/>
      <c r="F16" s="62"/>
      <c r="G16" s="62"/>
      <c r="H16" s="63"/>
      <c r="I16" s="61"/>
      <c r="J16" s="63"/>
    </row>
    <row r="17" spans="2:10" ht="12.75">
      <c r="B17" s="11"/>
      <c r="C17" s="123" t="s">
        <v>19</v>
      </c>
      <c r="D17" s="61"/>
      <c r="E17" s="62"/>
      <c r="F17" s="62"/>
      <c r="G17" s="62"/>
      <c r="H17" s="63"/>
      <c r="I17" s="61"/>
      <c r="J17" s="63"/>
    </row>
    <row r="18" spans="2:10" ht="12.75">
      <c r="B18" s="11"/>
      <c r="C18" s="123" t="s">
        <v>20</v>
      </c>
      <c r="D18" s="61"/>
      <c r="E18" s="62"/>
      <c r="F18" s="62"/>
      <c r="G18" s="62"/>
      <c r="H18" s="63"/>
      <c r="I18" s="61"/>
      <c r="J18" s="63"/>
    </row>
    <row r="19" spans="2:10" ht="12.75">
      <c r="B19" s="11"/>
      <c r="C19" s="124" t="s">
        <v>21</v>
      </c>
      <c r="D19" s="61"/>
      <c r="E19" s="62" t="s">
        <v>104</v>
      </c>
      <c r="F19" s="62"/>
      <c r="G19" s="62"/>
      <c r="H19" s="63"/>
      <c r="I19" s="61"/>
      <c r="J19" s="63"/>
    </row>
    <row r="20" spans="2:10" ht="12.75">
      <c r="B20" s="11"/>
      <c r="C20" s="123" t="s">
        <v>22</v>
      </c>
      <c r="D20" s="61"/>
      <c r="E20" s="62"/>
      <c r="F20" s="62"/>
      <c r="G20" s="62"/>
      <c r="H20" s="63"/>
      <c r="I20" s="61"/>
      <c r="J20" s="63"/>
    </row>
    <row r="21" spans="2:10" ht="12.75">
      <c r="B21" s="11"/>
      <c r="C21" s="123" t="s">
        <v>23</v>
      </c>
      <c r="D21" s="61">
        <v>28494</v>
      </c>
      <c r="E21" s="62">
        <v>14581</v>
      </c>
      <c r="F21" s="62">
        <v>14581</v>
      </c>
      <c r="G21" s="62"/>
      <c r="H21" s="63">
        <v>28494</v>
      </c>
      <c r="I21" s="61"/>
      <c r="J21" s="63">
        <f aca="true" t="shared" si="1" ref="J21:J66">D21+I21</f>
        <v>28494</v>
      </c>
    </row>
    <row r="22" spans="2:10" ht="13.5">
      <c r="B22" s="11"/>
      <c r="C22" s="122" t="s">
        <v>24</v>
      </c>
      <c r="D22" s="66">
        <f aca="true" t="shared" si="2" ref="D22:I22">SUM(D16:D21)</f>
        <v>28494</v>
      </c>
      <c r="E22" s="67">
        <f t="shared" si="2"/>
        <v>14581</v>
      </c>
      <c r="F22" s="67">
        <f t="shared" si="2"/>
        <v>14581</v>
      </c>
      <c r="G22" s="67">
        <f t="shared" si="2"/>
        <v>0</v>
      </c>
      <c r="H22" s="68">
        <f t="shared" si="2"/>
        <v>28494</v>
      </c>
      <c r="I22" s="66">
        <f t="shared" si="2"/>
        <v>0</v>
      </c>
      <c r="J22" s="69">
        <f t="shared" si="1"/>
        <v>28494</v>
      </c>
    </row>
    <row r="23" spans="2:10" ht="12.75">
      <c r="B23" s="8" t="s">
        <v>25</v>
      </c>
      <c r="C23" s="121" t="s">
        <v>26</v>
      </c>
      <c r="D23" s="61"/>
      <c r="E23" s="62"/>
      <c r="F23" s="62"/>
      <c r="G23" s="62"/>
      <c r="H23" s="63"/>
      <c r="I23" s="61"/>
      <c r="J23" s="63">
        <f t="shared" si="1"/>
        <v>0</v>
      </c>
    </row>
    <row r="24" spans="2:10" ht="12.75">
      <c r="B24" s="11" t="s">
        <v>7</v>
      </c>
      <c r="C24" s="122" t="s">
        <v>27</v>
      </c>
      <c r="D24" s="61">
        <v>1290</v>
      </c>
      <c r="E24" s="62"/>
      <c r="F24" s="62"/>
      <c r="G24" s="62"/>
      <c r="H24" s="63">
        <v>1290</v>
      </c>
      <c r="I24" s="61"/>
      <c r="J24" s="63">
        <f t="shared" si="1"/>
        <v>1290</v>
      </c>
    </row>
    <row r="25" spans="2:10" ht="12.75">
      <c r="B25" s="11" t="s">
        <v>9</v>
      </c>
      <c r="C25" s="122" t="s">
        <v>28</v>
      </c>
      <c r="D25" s="64">
        <f>D26+D27+D28</f>
        <v>39416</v>
      </c>
      <c r="E25" s="14">
        <f>E26+E27+E28</f>
        <v>39416</v>
      </c>
      <c r="F25" s="14">
        <f>F26+F27+F28</f>
        <v>39416</v>
      </c>
      <c r="G25" s="14">
        <f>G26+G27+G28</f>
        <v>0</v>
      </c>
      <c r="H25" s="65">
        <f>H26+H27+H28</f>
        <v>39416</v>
      </c>
      <c r="I25" s="64">
        <f>I27+I29</f>
        <v>0</v>
      </c>
      <c r="J25" s="63">
        <f t="shared" si="1"/>
        <v>39416</v>
      </c>
    </row>
    <row r="26" spans="2:10" ht="14.25" customHeight="1">
      <c r="B26" s="11"/>
      <c r="C26" s="123" t="s">
        <v>105</v>
      </c>
      <c r="D26" s="61"/>
      <c r="E26" s="62"/>
      <c r="F26" s="62"/>
      <c r="G26" s="62"/>
      <c r="H26" s="63"/>
      <c r="I26" s="61"/>
      <c r="J26" s="63">
        <f t="shared" si="1"/>
        <v>0</v>
      </c>
    </row>
    <row r="27" spans="2:10" ht="14.25" customHeight="1">
      <c r="B27" s="11"/>
      <c r="C27" s="123" t="s">
        <v>30</v>
      </c>
      <c r="D27" s="61">
        <v>39416</v>
      </c>
      <c r="E27" s="62">
        <v>39416</v>
      </c>
      <c r="F27" s="62">
        <v>39416</v>
      </c>
      <c r="G27" s="62"/>
      <c r="H27" s="63">
        <v>39416</v>
      </c>
      <c r="I27" s="61">
        <v>0</v>
      </c>
      <c r="J27" s="63">
        <f t="shared" si="1"/>
        <v>39416</v>
      </c>
    </row>
    <row r="28" spans="2:10" ht="12.75" customHeight="1">
      <c r="B28" s="11"/>
      <c r="C28" s="123" t="s">
        <v>31</v>
      </c>
      <c r="D28" s="61"/>
      <c r="E28" s="62"/>
      <c r="F28" s="62"/>
      <c r="G28" s="62"/>
      <c r="H28" s="63"/>
      <c r="I28" s="61"/>
      <c r="J28" s="63"/>
    </row>
    <row r="29" spans="2:10" ht="15.75" customHeight="1">
      <c r="B29" s="11" t="s">
        <v>32</v>
      </c>
      <c r="C29" s="122" t="s">
        <v>33</v>
      </c>
      <c r="D29" s="64">
        <f>D30+D31</f>
        <v>46648</v>
      </c>
      <c r="E29" s="14">
        <f aca="true" t="shared" si="3" ref="E29:J29">E30+E31</f>
        <v>0</v>
      </c>
      <c r="F29" s="14">
        <f t="shared" si="3"/>
        <v>0</v>
      </c>
      <c r="G29" s="14">
        <f t="shared" si="3"/>
        <v>0</v>
      </c>
      <c r="H29" s="65">
        <f t="shared" si="3"/>
        <v>46648</v>
      </c>
      <c r="I29" s="64">
        <f t="shared" si="3"/>
        <v>0</v>
      </c>
      <c r="J29" s="65">
        <f t="shared" si="3"/>
        <v>46648</v>
      </c>
    </row>
    <row r="30" spans="2:253" s="17" customFormat="1" ht="15.75" customHeight="1">
      <c r="B30" s="18"/>
      <c r="C30" s="123" t="s">
        <v>34</v>
      </c>
      <c r="D30" s="61">
        <v>45148</v>
      </c>
      <c r="E30" s="62"/>
      <c r="F30" s="62"/>
      <c r="G30" s="62"/>
      <c r="H30" s="63">
        <v>45148</v>
      </c>
      <c r="I30" s="61"/>
      <c r="J30" s="63">
        <v>45148</v>
      </c>
      <c r="IP30" s="19"/>
      <c r="IQ30" s="19"/>
      <c r="IR30" s="19"/>
      <c r="IS30" s="19"/>
    </row>
    <row r="31" spans="2:253" s="17" customFormat="1" ht="15.75" customHeight="1">
      <c r="B31" s="18"/>
      <c r="C31" s="123" t="s">
        <v>180</v>
      </c>
      <c r="D31" s="61">
        <v>1500</v>
      </c>
      <c r="E31" s="62"/>
      <c r="F31" s="62"/>
      <c r="G31" s="62"/>
      <c r="H31" s="63">
        <v>1500</v>
      </c>
      <c r="I31" s="61"/>
      <c r="J31" s="63">
        <v>1500</v>
      </c>
      <c r="IP31" s="19"/>
      <c r="IQ31" s="19"/>
      <c r="IR31" s="19"/>
      <c r="IS31" s="19"/>
    </row>
    <row r="32" spans="2:10" ht="13.5">
      <c r="B32" s="11"/>
      <c r="C32" s="122" t="s">
        <v>35</v>
      </c>
      <c r="D32" s="66">
        <f>D24+D25+D29</f>
        <v>87354</v>
      </c>
      <c r="E32" s="67">
        <f aca="true" t="shared" si="4" ref="E32:J32">E24+E25+E29</f>
        <v>39416</v>
      </c>
      <c r="F32" s="67">
        <f t="shared" si="4"/>
        <v>39416</v>
      </c>
      <c r="G32" s="67">
        <f t="shared" si="4"/>
        <v>0</v>
      </c>
      <c r="H32" s="68">
        <f t="shared" si="4"/>
        <v>87354</v>
      </c>
      <c r="I32" s="66">
        <f t="shared" si="4"/>
        <v>0</v>
      </c>
      <c r="J32" s="68">
        <f t="shared" si="4"/>
        <v>87354</v>
      </c>
    </row>
    <row r="33" spans="2:10" ht="12.75">
      <c r="B33" s="8" t="s">
        <v>36</v>
      </c>
      <c r="C33" s="121" t="s">
        <v>37</v>
      </c>
      <c r="D33" s="61"/>
      <c r="E33" s="62"/>
      <c r="F33" s="62"/>
      <c r="G33" s="62"/>
      <c r="H33" s="63"/>
      <c r="I33" s="61"/>
      <c r="J33" s="63">
        <f t="shared" si="1"/>
        <v>0</v>
      </c>
    </row>
    <row r="34" spans="2:10" ht="12.75">
      <c r="B34" s="11" t="s">
        <v>7</v>
      </c>
      <c r="C34" s="122" t="s">
        <v>38</v>
      </c>
      <c r="D34" s="70">
        <f aca="true" t="shared" si="5" ref="D34:J34">D35+D36+D37</f>
        <v>451</v>
      </c>
      <c r="E34" s="10">
        <f t="shared" si="5"/>
        <v>0</v>
      </c>
      <c r="F34" s="10">
        <f t="shared" si="5"/>
        <v>0</v>
      </c>
      <c r="G34" s="10">
        <f t="shared" si="5"/>
        <v>0</v>
      </c>
      <c r="H34" s="71">
        <f t="shared" si="5"/>
        <v>451</v>
      </c>
      <c r="I34" s="70">
        <f t="shared" si="5"/>
        <v>0</v>
      </c>
      <c r="J34" s="71">
        <f t="shared" si="5"/>
        <v>451</v>
      </c>
    </row>
    <row r="35" spans="2:10" ht="12.75">
      <c r="B35" s="11"/>
      <c r="C35" s="123" t="s">
        <v>39</v>
      </c>
      <c r="D35" s="61">
        <v>451</v>
      </c>
      <c r="E35" s="62"/>
      <c r="F35" s="62"/>
      <c r="G35" s="62"/>
      <c r="H35" s="63">
        <v>451</v>
      </c>
      <c r="I35" s="61"/>
      <c r="J35" s="63">
        <f t="shared" si="1"/>
        <v>451</v>
      </c>
    </row>
    <row r="36" spans="2:10" ht="14.25" customHeight="1">
      <c r="B36" s="11"/>
      <c r="C36" s="123" t="s">
        <v>106</v>
      </c>
      <c r="D36" s="61"/>
      <c r="E36" s="62"/>
      <c r="F36" s="62"/>
      <c r="G36" s="62"/>
      <c r="H36" s="63"/>
      <c r="I36" s="61"/>
      <c r="J36" s="63">
        <f t="shared" si="1"/>
        <v>0</v>
      </c>
    </row>
    <row r="37" spans="2:10" ht="12.75">
      <c r="B37" s="11"/>
      <c r="C37" s="123" t="s">
        <v>40</v>
      </c>
      <c r="D37" s="61"/>
      <c r="E37" s="62"/>
      <c r="F37" s="62"/>
      <c r="G37" s="62"/>
      <c r="H37" s="63"/>
      <c r="I37" s="61">
        <v>0</v>
      </c>
      <c r="J37" s="63">
        <v>0</v>
      </c>
    </row>
    <row r="38" spans="2:10" ht="12.75">
      <c r="B38" s="11" t="s">
        <v>9</v>
      </c>
      <c r="C38" s="122" t="s">
        <v>41</v>
      </c>
      <c r="D38" s="61">
        <v>67</v>
      </c>
      <c r="E38" s="62"/>
      <c r="F38" s="62"/>
      <c r="G38" s="62"/>
      <c r="H38" s="63">
        <v>67</v>
      </c>
      <c r="I38" s="61"/>
      <c r="J38" s="63">
        <f t="shared" si="1"/>
        <v>67</v>
      </c>
    </row>
    <row r="39" spans="2:10" ht="25.5">
      <c r="B39" s="11" t="s">
        <v>32</v>
      </c>
      <c r="C39" s="125" t="s">
        <v>42</v>
      </c>
      <c r="D39" s="72">
        <v>0</v>
      </c>
      <c r="E39" s="62"/>
      <c r="F39" s="62"/>
      <c r="G39" s="62"/>
      <c r="H39" s="133">
        <v>0</v>
      </c>
      <c r="I39" s="61"/>
      <c r="J39" s="63">
        <f t="shared" si="1"/>
        <v>0</v>
      </c>
    </row>
    <row r="40" spans="2:10" ht="12.75">
      <c r="B40" s="11"/>
      <c r="C40" s="122" t="s">
        <v>43</v>
      </c>
      <c r="D40" s="73">
        <f>D34+D38</f>
        <v>518</v>
      </c>
      <c r="E40" s="16">
        <f aca="true" t="shared" si="6" ref="E40:J40">E34+E38</f>
        <v>0</v>
      </c>
      <c r="F40" s="16">
        <f t="shared" si="6"/>
        <v>0</v>
      </c>
      <c r="G40" s="16">
        <f t="shared" si="6"/>
        <v>0</v>
      </c>
      <c r="H40" s="74">
        <f t="shared" si="6"/>
        <v>518</v>
      </c>
      <c r="I40" s="73">
        <f t="shared" si="6"/>
        <v>0</v>
      </c>
      <c r="J40" s="74">
        <f t="shared" si="6"/>
        <v>518</v>
      </c>
    </row>
    <row r="41" spans="2:10" ht="12.75">
      <c r="B41" s="8" t="s">
        <v>44</v>
      </c>
      <c r="C41" s="126" t="s">
        <v>45</v>
      </c>
      <c r="D41" s="61"/>
      <c r="E41" s="62"/>
      <c r="F41" s="62"/>
      <c r="G41" s="62"/>
      <c r="H41" s="63"/>
      <c r="I41" s="61"/>
      <c r="J41" s="63">
        <f t="shared" si="1"/>
        <v>0</v>
      </c>
    </row>
    <row r="42" spans="2:10" ht="12.75">
      <c r="B42" s="8" t="s">
        <v>46</v>
      </c>
      <c r="C42" s="121" t="s">
        <v>47</v>
      </c>
      <c r="D42" s="61"/>
      <c r="E42" s="62"/>
      <c r="F42" s="62"/>
      <c r="G42" s="62"/>
      <c r="H42" s="63"/>
      <c r="I42" s="61"/>
      <c r="J42" s="63">
        <f t="shared" si="1"/>
        <v>0</v>
      </c>
    </row>
    <row r="43" spans="2:10" ht="12.75">
      <c r="B43" s="11" t="s">
        <v>7</v>
      </c>
      <c r="C43" s="122" t="s">
        <v>48</v>
      </c>
      <c r="D43" s="61"/>
      <c r="E43" s="62"/>
      <c r="F43" s="62"/>
      <c r="G43" s="62"/>
      <c r="H43" s="63"/>
      <c r="I43" s="61"/>
      <c r="J43" s="63">
        <f t="shared" si="1"/>
        <v>0</v>
      </c>
    </row>
    <row r="44" spans="2:10" ht="12.75">
      <c r="B44" s="11" t="s">
        <v>9</v>
      </c>
      <c r="C44" s="122" t="s">
        <v>49</v>
      </c>
      <c r="D44" s="61">
        <v>3300</v>
      </c>
      <c r="E44" s="62"/>
      <c r="F44" s="62"/>
      <c r="G44" s="62"/>
      <c r="H44" s="63">
        <v>3300</v>
      </c>
      <c r="I44" s="61"/>
      <c r="J44" s="63">
        <f t="shared" si="1"/>
        <v>3300</v>
      </c>
    </row>
    <row r="45" spans="2:10" ht="13.5">
      <c r="B45" s="11"/>
      <c r="C45" s="122" t="s">
        <v>47</v>
      </c>
      <c r="D45" s="66">
        <f aca="true" t="shared" si="7" ref="D45:I45">D43+D44</f>
        <v>3300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8">
        <f t="shared" si="7"/>
        <v>3300</v>
      </c>
      <c r="I45" s="66">
        <f t="shared" si="7"/>
        <v>0</v>
      </c>
      <c r="J45" s="69">
        <f t="shared" si="1"/>
        <v>3300</v>
      </c>
    </row>
    <row r="46" spans="2:10" ht="13.5">
      <c r="B46" s="8" t="s">
        <v>50</v>
      </c>
      <c r="C46" s="121" t="s">
        <v>51</v>
      </c>
      <c r="D46" s="61"/>
      <c r="E46" s="62"/>
      <c r="F46" s="62"/>
      <c r="G46" s="62"/>
      <c r="H46" s="63"/>
      <c r="I46" s="128"/>
      <c r="J46" s="63">
        <f t="shared" si="1"/>
        <v>0</v>
      </c>
    </row>
    <row r="47" spans="2:10" ht="12.75">
      <c r="B47" s="11" t="s">
        <v>7</v>
      </c>
      <c r="C47" s="122" t="s">
        <v>52</v>
      </c>
      <c r="D47" s="61">
        <v>9558</v>
      </c>
      <c r="E47" s="62"/>
      <c r="F47" s="62"/>
      <c r="G47" s="62"/>
      <c r="H47" s="63">
        <v>9558</v>
      </c>
      <c r="I47" s="61"/>
      <c r="J47" s="63">
        <f t="shared" si="1"/>
        <v>9558</v>
      </c>
    </row>
    <row r="48" spans="2:10" ht="13.5">
      <c r="B48" s="22"/>
      <c r="C48" s="127" t="s">
        <v>55</v>
      </c>
      <c r="D48" s="128">
        <f aca="true" t="shared" si="8" ref="D48:J48">D13+D22+D32+D40+D45+D47</f>
        <v>142264</v>
      </c>
      <c r="E48" s="75" t="e">
        <f t="shared" si="8"/>
        <v>#VALUE!</v>
      </c>
      <c r="F48" s="75">
        <f t="shared" si="8"/>
        <v>53997</v>
      </c>
      <c r="G48" s="75">
        <f t="shared" si="8"/>
        <v>0</v>
      </c>
      <c r="H48" s="129">
        <f t="shared" si="8"/>
        <v>142264</v>
      </c>
      <c r="I48" s="128">
        <f t="shared" si="8"/>
        <v>0</v>
      </c>
      <c r="J48" s="129">
        <f t="shared" si="8"/>
        <v>142264</v>
      </c>
    </row>
    <row r="49" spans="2:10" ht="12.75">
      <c r="B49" s="22"/>
      <c r="C49" s="122" t="s">
        <v>56</v>
      </c>
      <c r="D49" s="61">
        <v>-49</v>
      </c>
      <c r="E49" s="62"/>
      <c r="F49" s="62"/>
      <c r="G49" s="62"/>
      <c r="H49" s="63">
        <v>-49</v>
      </c>
      <c r="I49" s="61"/>
      <c r="J49" s="63">
        <f>D49+I49</f>
        <v>-49</v>
      </c>
    </row>
    <row r="50" spans="2:10" ht="14.25" thickBot="1">
      <c r="B50" s="22"/>
      <c r="C50" s="127" t="s">
        <v>57</v>
      </c>
      <c r="D50" s="76">
        <f aca="true" t="shared" si="9" ref="D50:I50">D48+D49</f>
        <v>142215</v>
      </c>
      <c r="E50" s="77" t="e">
        <f t="shared" si="9"/>
        <v>#VALUE!</v>
      </c>
      <c r="F50" s="77">
        <f t="shared" si="9"/>
        <v>53997</v>
      </c>
      <c r="G50" s="77">
        <f t="shared" si="9"/>
        <v>0</v>
      </c>
      <c r="H50" s="134">
        <f t="shared" si="9"/>
        <v>142215</v>
      </c>
      <c r="I50" s="76">
        <f t="shared" si="9"/>
        <v>0</v>
      </c>
      <c r="J50" s="78">
        <f>D50+I50</f>
        <v>142215</v>
      </c>
    </row>
    <row r="51" spans="2:10" ht="13.5" thickTop="1">
      <c r="B51" s="11">
        <v>1</v>
      </c>
      <c r="C51" s="12" t="s">
        <v>58</v>
      </c>
      <c r="D51" s="79">
        <v>7364</v>
      </c>
      <c r="E51" s="80"/>
      <c r="F51" s="80"/>
      <c r="G51" s="80"/>
      <c r="H51" s="81">
        <v>7364</v>
      </c>
      <c r="I51" s="135"/>
      <c r="J51" s="136">
        <f t="shared" si="1"/>
        <v>7364</v>
      </c>
    </row>
    <row r="52" spans="2:10" ht="12.75">
      <c r="B52" s="11">
        <v>2</v>
      </c>
      <c r="C52" s="12" t="s">
        <v>59</v>
      </c>
      <c r="D52" s="64">
        <v>1864</v>
      </c>
      <c r="E52" s="62"/>
      <c r="F52" s="62"/>
      <c r="G52" s="62"/>
      <c r="H52" s="65">
        <v>1864</v>
      </c>
      <c r="I52" s="61"/>
      <c r="J52" s="63">
        <f t="shared" si="1"/>
        <v>1864</v>
      </c>
    </row>
    <row r="53" spans="2:10" ht="12.75">
      <c r="B53" s="11">
        <f>B52+1</f>
        <v>3</v>
      </c>
      <c r="C53" s="12" t="s">
        <v>60</v>
      </c>
      <c r="D53" s="64">
        <v>14867</v>
      </c>
      <c r="E53" s="62"/>
      <c r="F53" s="62"/>
      <c r="G53" s="62"/>
      <c r="H53" s="65">
        <v>14867</v>
      </c>
      <c r="I53" s="61"/>
      <c r="J53" s="63">
        <f t="shared" si="1"/>
        <v>14867</v>
      </c>
    </row>
    <row r="54" spans="2:10" ht="12.75">
      <c r="B54" s="11">
        <f aca="true" t="shared" si="10" ref="B54:B66">B53+1</f>
        <v>4</v>
      </c>
      <c r="C54" s="12" t="s">
        <v>61</v>
      </c>
      <c r="D54" s="64">
        <v>7496</v>
      </c>
      <c r="E54" s="62"/>
      <c r="F54" s="62"/>
      <c r="G54" s="62"/>
      <c r="H54" s="65">
        <v>7496</v>
      </c>
      <c r="I54" s="61"/>
      <c r="J54" s="63">
        <f t="shared" si="1"/>
        <v>7496</v>
      </c>
    </row>
    <row r="55" spans="2:10" ht="12.75">
      <c r="B55" s="11">
        <f t="shared" si="10"/>
        <v>5</v>
      </c>
      <c r="C55" s="12" t="s">
        <v>62</v>
      </c>
      <c r="D55" s="61">
        <v>276</v>
      </c>
      <c r="E55" s="62"/>
      <c r="F55" s="62"/>
      <c r="G55" s="62"/>
      <c r="H55" s="63">
        <v>276</v>
      </c>
      <c r="I55" s="61"/>
      <c r="J55" s="63">
        <f t="shared" si="1"/>
        <v>276</v>
      </c>
    </row>
    <row r="56" spans="2:10" ht="12.75">
      <c r="B56" s="11">
        <f t="shared" si="10"/>
        <v>6</v>
      </c>
      <c r="C56" s="12" t="s">
        <v>63</v>
      </c>
      <c r="D56" s="61">
        <v>11068</v>
      </c>
      <c r="E56" s="62"/>
      <c r="F56" s="62"/>
      <c r="G56" s="62"/>
      <c r="H56" s="63">
        <v>11068</v>
      </c>
      <c r="I56" s="61"/>
      <c r="J56" s="63">
        <f t="shared" si="1"/>
        <v>11068</v>
      </c>
    </row>
    <row r="57" spans="2:10" ht="12.75">
      <c r="B57" s="11">
        <f t="shared" si="10"/>
        <v>7</v>
      </c>
      <c r="C57" s="12" t="s">
        <v>64</v>
      </c>
      <c r="D57" s="64">
        <v>50090</v>
      </c>
      <c r="E57" s="14">
        <f>E58+E59</f>
        <v>0</v>
      </c>
      <c r="F57" s="14">
        <f>F58+F59</f>
        <v>0</v>
      </c>
      <c r="G57" s="14"/>
      <c r="H57" s="65">
        <v>50090</v>
      </c>
      <c r="I57" s="64"/>
      <c r="J57" s="63">
        <f t="shared" si="1"/>
        <v>50090</v>
      </c>
    </row>
    <row r="58" spans="2:10" ht="12.75">
      <c r="B58" s="11">
        <f t="shared" si="10"/>
        <v>8</v>
      </c>
      <c r="C58" s="12" t="s">
        <v>65</v>
      </c>
      <c r="D58" s="61"/>
      <c r="E58" s="62"/>
      <c r="F58" s="62"/>
      <c r="G58" s="62"/>
      <c r="H58" s="63"/>
      <c r="I58" s="61"/>
      <c r="J58" s="65">
        <f>J59+J60</f>
        <v>0</v>
      </c>
    </row>
    <row r="59" spans="2:10" ht="12.75">
      <c r="B59" s="11">
        <f t="shared" si="10"/>
        <v>9</v>
      </c>
      <c r="C59" s="12" t="s">
        <v>66</v>
      </c>
      <c r="D59" s="61"/>
      <c r="E59" s="62"/>
      <c r="F59" s="62"/>
      <c r="G59" s="62"/>
      <c r="H59" s="63"/>
      <c r="I59" s="61"/>
      <c r="J59" s="63"/>
    </row>
    <row r="60" spans="2:10" ht="12.75">
      <c r="B60" s="11">
        <f t="shared" si="10"/>
        <v>10</v>
      </c>
      <c r="C60" s="12" t="s">
        <v>67</v>
      </c>
      <c r="D60" s="61"/>
      <c r="E60" s="62"/>
      <c r="F60" s="62"/>
      <c r="G60" s="62"/>
      <c r="H60" s="63"/>
      <c r="I60" s="61"/>
      <c r="J60" s="63">
        <f t="shared" si="1"/>
        <v>0</v>
      </c>
    </row>
    <row r="61" spans="2:10" ht="12.75">
      <c r="B61" s="11">
        <f t="shared" si="10"/>
        <v>11</v>
      </c>
      <c r="C61" s="12" t="s">
        <v>68</v>
      </c>
      <c r="D61" s="61">
        <v>45148</v>
      </c>
      <c r="E61" s="62"/>
      <c r="F61" s="62"/>
      <c r="G61" s="62"/>
      <c r="H61" s="63">
        <v>45148</v>
      </c>
      <c r="I61" s="61"/>
      <c r="J61" s="63">
        <f>D61+I61</f>
        <v>45148</v>
      </c>
    </row>
    <row r="62" spans="2:10" ht="12.75">
      <c r="B62" s="11">
        <f t="shared" si="10"/>
        <v>12</v>
      </c>
      <c r="C62" s="12" t="s">
        <v>197</v>
      </c>
      <c r="D62" s="61">
        <v>100</v>
      </c>
      <c r="E62" s="62"/>
      <c r="F62" s="62"/>
      <c r="G62" s="62"/>
      <c r="H62" s="63">
        <v>100</v>
      </c>
      <c r="I62" s="61"/>
      <c r="J62" s="63">
        <v>100</v>
      </c>
    </row>
    <row r="63" spans="2:10" ht="12.75">
      <c r="B63" s="11">
        <f t="shared" si="10"/>
        <v>13</v>
      </c>
      <c r="C63" s="12" t="s">
        <v>69</v>
      </c>
      <c r="D63" s="61">
        <v>400</v>
      </c>
      <c r="E63" s="62"/>
      <c r="F63" s="62"/>
      <c r="G63" s="62"/>
      <c r="H63" s="63">
        <v>400</v>
      </c>
      <c r="I63" s="61"/>
      <c r="J63" s="63">
        <f t="shared" si="1"/>
        <v>400</v>
      </c>
    </row>
    <row r="64" spans="2:10" ht="12.75">
      <c r="B64" s="11">
        <f t="shared" si="10"/>
        <v>14</v>
      </c>
      <c r="C64" s="12" t="s">
        <v>54</v>
      </c>
      <c r="D64" s="61"/>
      <c r="E64" s="62"/>
      <c r="F64" s="62"/>
      <c r="G64" s="62"/>
      <c r="H64" s="63"/>
      <c r="I64" s="61"/>
      <c r="J64" s="63">
        <f t="shared" si="1"/>
        <v>0</v>
      </c>
    </row>
    <row r="65" spans="2:10" ht="12.75">
      <c r="B65" s="11">
        <f t="shared" si="10"/>
        <v>15</v>
      </c>
      <c r="C65" s="12" t="s">
        <v>53</v>
      </c>
      <c r="D65" s="61"/>
      <c r="E65" s="62"/>
      <c r="F65" s="62"/>
      <c r="G65" s="62"/>
      <c r="H65" s="63"/>
      <c r="I65" s="61"/>
      <c r="J65" s="63">
        <f t="shared" si="1"/>
        <v>0</v>
      </c>
    </row>
    <row r="66" spans="2:10" ht="12.75">
      <c r="B66" s="11">
        <f t="shared" si="10"/>
        <v>16</v>
      </c>
      <c r="C66" s="12" t="s">
        <v>70</v>
      </c>
      <c r="D66" s="61">
        <v>84</v>
      </c>
      <c r="E66" s="62"/>
      <c r="F66" s="62"/>
      <c r="G66" s="62"/>
      <c r="H66" s="63">
        <v>84</v>
      </c>
      <c r="I66" s="61"/>
      <c r="J66" s="63">
        <f t="shared" si="1"/>
        <v>84</v>
      </c>
    </row>
    <row r="67" spans="2:10" ht="13.5">
      <c r="B67" s="22"/>
      <c r="C67" s="22" t="s">
        <v>71</v>
      </c>
      <c r="D67" s="66">
        <f>D51+D52+D53+D54+D55+D56+D57+D60+D61+D63+D64+D65+D66+D62</f>
        <v>138757</v>
      </c>
      <c r="E67" s="67">
        <f aca="true" t="shared" si="11" ref="E67:J67">E51+E52+E53+E54+E55+E56+E57+E60+E61+E63+E64+E65+E66+E62</f>
        <v>0</v>
      </c>
      <c r="F67" s="67">
        <f t="shared" si="11"/>
        <v>0</v>
      </c>
      <c r="G67" s="67">
        <f t="shared" si="11"/>
        <v>0</v>
      </c>
      <c r="H67" s="68">
        <f t="shared" si="11"/>
        <v>138757</v>
      </c>
      <c r="I67" s="66">
        <f t="shared" si="11"/>
        <v>0</v>
      </c>
      <c r="J67" s="68">
        <f t="shared" si="11"/>
        <v>138757</v>
      </c>
    </row>
    <row r="68" spans="2:10" ht="12.75">
      <c r="B68" s="24"/>
      <c r="C68" s="24" t="s">
        <v>72</v>
      </c>
      <c r="D68" s="61">
        <v>798</v>
      </c>
      <c r="E68" s="62"/>
      <c r="F68" s="62"/>
      <c r="G68" s="62"/>
      <c r="H68" s="63">
        <v>798</v>
      </c>
      <c r="I68" s="61"/>
      <c r="J68" s="63">
        <v>798</v>
      </c>
    </row>
    <row r="69" spans="2:10" ht="14.25" thickBot="1">
      <c r="B69" s="24"/>
      <c r="C69" s="26" t="s">
        <v>73</v>
      </c>
      <c r="D69" s="82">
        <f>D67+D68</f>
        <v>139555</v>
      </c>
      <c r="E69" s="83">
        <f aca="true" t="shared" si="12" ref="E69:J69">E67+E68</f>
        <v>0</v>
      </c>
      <c r="F69" s="83">
        <f t="shared" si="12"/>
        <v>0</v>
      </c>
      <c r="G69" s="83">
        <f t="shared" si="12"/>
        <v>0</v>
      </c>
      <c r="H69" s="78">
        <f t="shared" si="12"/>
        <v>139555</v>
      </c>
      <c r="I69" s="82">
        <f t="shared" si="12"/>
        <v>0</v>
      </c>
      <c r="J69" s="78">
        <f t="shared" si="12"/>
        <v>139555</v>
      </c>
    </row>
    <row r="70" ht="13.5" thickTop="1"/>
  </sheetData>
  <sheetProtection selectLockedCells="1" selectUnlockedCells="1"/>
  <mergeCells count="3">
    <mergeCell ref="D1:E1"/>
    <mergeCell ref="A2:J2"/>
    <mergeCell ref="A3:J3"/>
  </mergeCells>
  <printOptions/>
  <pageMargins left="0.1701388888888889" right="0.1597222222222222" top="0.25972222222222224" bottom="0.5201388888888889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="140" zoomScaleNormal="140" workbookViewId="0" topLeftCell="A1">
      <selection activeCell="A2" sqref="A2:F2"/>
    </sheetView>
  </sheetViews>
  <sheetFormatPr defaultColWidth="9.140625" defaultRowHeight="12.75"/>
  <cols>
    <col min="1" max="1" width="2.00390625" style="1" customWidth="1"/>
    <col min="2" max="2" width="3.57421875" style="84" customWidth="1"/>
    <col min="3" max="3" width="37.28125" style="1" customWidth="1"/>
    <col min="4" max="4" width="9.28125" style="1" customWidth="1"/>
    <col min="5" max="5" width="11.00390625" style="1" customWidth="1"/>
    <col min="6" max="6" width="13.7109375" style="1" customWidth="1"/>
    <col min="7" max="7" width="9.8515625" style="1" customWidth="1"/>
    <col min="8" max="16384" width="9.140625" style="1" customWidth="1"/>
  </cols>
  <sheetData>
    <row r="1" spans="6:7" ht="12.75">
      <c r="F1" s="85"/>
      <c r="G1" s="85" t="s">
        <v>107</v>
      </c>
    </row>
    <row r="2" spans="1:6" ht="12.75">
      <c r="A2" s="252" t="s">
        <v>586</v>
      </c>
      <c r="B2" s="252"/>
      <c r="C2" s="252"/>
      <c r="D2" s="252"/>
      <c r="E2" s="252"/>
      <c r="F2" s="252"/>
    </row>
    <row r="3" spans="1:6" ht="12.75">
      <c r="A3" s="252" t="s">
        <v>206</v>
      </c>
      <c r="B3" s="252"/>
      <c r="C3" s="252"/>
      <c r="D3" s="252"/>
      <c r="E3" s="252"/>
      <c r="F3" s="252"/>
    </row>
    <row r="5" spans="4:7" ht="12.75">
      <c r="D5" s="86"/>
      <c r="E5" s="86"/>
      <c r="F5" s="86"/>
      <c r="G5" s="86" t="s">
        <v>1</v>
      </c>
    </row>
    <row r="6" spans="2:7" ht="30.75" customHeight="1">
      <c r="B6" s="87" t="s">
        <v>108</v>
      </c>
      <c r="C6" s="256" t="s">
        <v>3</v>
      </c>
      <c r="D6" s="255" t="s">
        <v>4</v>
      </c>
      <c r="E6" s="255" t="s">
        <v>191</v>
      </c>
      <c r="F6" s="255" t="s">
        <v>192</v>
      </c>
      <c r="G6" s="255" t="s">
        <v>179</v>
      </c>
    </row>
    <row r="7" spans="2:7" ht="12.75">
      <c r="B7" s="87" t="s">
        <v>109</v>
      </c>
      <c r="C7" s="256"/>
      <c r="D7" s="255"/>
      <c r="E7" s="255"/>
      <c r="F7" s="255"/>
      <c r="G7" s="255"/>
    </row>
    <row r="8" spans="2:7" ht="12.75">
      <c r="B8" s="88"/>
      <c r="C8" s="12"/>
      <c r="D8" s="89"/>
      <c r="E8" s="89"/>
      <c r="F8" s="89"/>
      <c r="G8" s="89"/>
    </row>
    <row r="9" spans="2:7" ht="12.75">
      <c r="B9" s="88" t="s">
        <v>7</v>
      </c>
      <c r="C9" s="9" t="s">
        <v>58</v>
      </c>
      <c r="D9" s="16">
        <v>6787</v>
      </c>
      <c r="E9" s="16">
        <v>7785</v>
      </c>
      <c r="F9" s="16">
        <v>7364</v>
      </c>
      <c r="G9" s="102">
        <f>F9/E9</f>
        <v>0.9459216441875401</v>
      </c>
    </row>
    <row r="10" spans="2:7" ht="12.75">
      <c r="B10" s="88" t="s">
        <v>9</v>
      </c>
      <c r="C10" s="9" t="s">
        <v>110</v>
      </c>
      <c r="D10" s="16">
        <v>1848</v>
      </c>
      <c r="E10" s="16">
        <v>1900</v>
      </c>
      <c r="F10" s="16">
        <v>1864</v>
      </c>
      <c r="G10" s="102">
        <f aca="true" t="shared" si="0" ref="G10:G75">F10/E10</f>
        <v>0.9810526315789474</v>
      </c>
    </row>
    <row r="11" spans="2:7" ht="12.75">
      <c r="B11" s="88" t="s">
        <v>32</v>
      </c>
      <c r="C11" s="9" t="s">
        <v>111</v>
      </c>
      <c r="D11" s="16">
        <f>SUM(D12:D37)</f>
        <v>10023</v>
      </c>
      <c r="E11" s="16">
        <f>SUM(E12:E37)</f>
        <v>16015</v>
      </c>
      <c r="F11" s="16">
        <f>SUM(F12:F37)</f>
        <v>14867</v>
      </c>
      <c r="G11" s="102">
        <f t="shared" si="0"/>
        <v>0.9283172026225414</v>
      </c>
    </row>
    <row r="12" spans="2:7" ht="12.75">
      <c r="B12" s="88"/>
      <c r="C12" s="90" t="s">
        <v>112</v>
      </c>
      <c r="D12" s="10">
        <v>56</v>
      </c>
      <c r="E12" s="10">
        <v>40</v>
      </c>
      <c r="F12" s="10">
        <v>22</v>
      </c>
      <c r="G12" s="101">
        <f t="shared" si="0"/>
        <v>0.55</v>
      </c>
    </row>
    <row r="13" spans="2:7" ht="12.75">
      <c r="B13" s="88"/>
      <c r="C13" s="90" t="s">
        <v>113</v>
      </c>
      <c r="D13" s="10">
        <v>50</v>
      </c>
      <c r="E13" s="10">
        <v>60</v>
      </c>
      <c r="F13" s="10">
        <v>52</v>
      </c>
      <c r="G13" s="101">
        <f t="shared" si="0"/>
        <v>0.8666666666666667</v>
      </c>
    </row>
    <row r="14" spans="2:7" ht="25.5">
      <c r="B14" s="88"/>
      <c r="C14" s="90" t="s">
        <v>114</v>
      </c>
      <c r="D14" s="10">
        <v>40</v>
      </c>
      <c r="E14" s="10">
        <v>65</v>
      </c>
      <c r="F14" s="10">
        <v>50</v>
      </c>
      <c r="G14" s="101">
        <f t="shared" si="0"/>
        <v>0.7692307692307693</v>
      </c>
    </row>
    <row r="15" spans="2:7" ht="12.75">
      <c r="B15" s="88"/>
      <c r="C15" s="90" t="s">
        <v>115</v>
      </c>
      <c r="D15" s="10">
        <v>800</v>
      </c>
      <c r="E15" s="10">
        <v>800</v>
      </c>
      <c r="F15" s="10">
        <v>692</v>
      </c>
      <c r="G15" s="101">
        <f t="shared" si="0"/>
        <v>0.865</v>
      </c>
    </row>
    <row r="16" spans="2:7" ht="12.75">
      <c r="B16" s="88"/>
      <c r="C16" s="90" t="s">
        <v>116</v>
      </c>
      <c r="D16" s="10">
        <v>150</v>
      </c>
      <c r="E16" s="10">
        <v>1200</v>
      </c>
      <c r="F16" s="10">
        <v>1153</v>
      </c>
      <c r="G16" s="101">
        <f t="shared" si="0"/>
        <v>0.9608333333333333</v>
      </c>
    </row>
    <row r="17" spans="2:7" ht="12.75">
      <c r="B17" s="88"/>
      <c r="C17" s="90" t="s">
        <v>117</v>
      </c>
      <c r="D17" s="10">
        <v>0</v>
      </c>
      <c r="E17" s="10">
        <v>0</v>
      </c>
      <c r="F17" s="10">
        <v>0</v>
      </c>
      <c r="G17" s="101"/>
    </row>
    <row r="18" spans="2:7" ht="12.75">
      <c r="B18" s="88"/>
      <c r="C18" s="90" t="s">
        <v>118</v>
      </c>
      <c r="D18" s="10">
        <v>700</v>
      </c>
      <c r="E18" s="10">
        <v>1000</v>
      </c>
      <c r="F18" s="10">
        <v>991</v>
      </c>
      <c r="G18" s="101">
        <f t="shared" si="0"/>
        <v>0.991</v>
      </c>
    </row>
    <row r="19" spans="2:7" ht="12.75">
      <c r="B19" s="88"/>
      <c r="C19" s="90" t="s">
        <v>119</v>
      </c>
      <c r="D19" s="10">
        <v>435</v>
      </c>
      <c r="E19" s="10">
        <v>470</v>
      </c>
      <c r="F19" s="10">
        <v>375</v>
      </c>
      <c r="G19" s="101">
        <f t="shared" si="0"/>
        <v>0.7978723404255319</v>
      </c>
    </row>
    <row r="20" spans="2:7" ht="12.75">
      <c r="B20" s="88"/>
      <c r="C20" s="90" t="s">
        <v>120</v>
      </c>
      <c r="D20" s="10">
        <v>1300</v>
      </c>
      <c r="E20" s="10">
        <v>1800</v>
      </c>
      <c r="F20" s="10">
        <v>1617</v>
      </c>
      <c r="G20" s="101">
        <f t="shared" si="0"/>
        <v>0.8983333333333333</v>
      </c>
    </row>
    <row r="21" spans="2:7" ht="12.75">
      <c r="B21" s="88"/>
      <c r="C21" s="90" t="s">
        <v>121</v>
      </c>
      <c r="D21" s="10">
        <v>0</v>
      </c>
      <c r="E21" s="10">
        <v>150</v>
      </c>
      <c r="F21" s="10">
        <v>100</v>
      </c>
      <c r="G21" s="101"/>
    </row>
    <row r="22" spans="2:7" ht="25.5">
      <c r="B22" s="88"/>
      <c r="C22" s="90" t="s">
        <v>122</v>
      </c>
      <c r="D22" s="10">
        <v>60</v>
      </c>
      <c r="E22" s="10">
        <v>60</v>
      </c>
      <c r="F22" s="10">
        <v>50</v>
      </c>
      <c r="G22" s="101">
        <f t="shared" si="0"/>
        <v>0.8333333333333334</v>
      </c>
    </row>
    <row r="23" spans="2:7" ht="12.75">
      <c r="B23" s="88"/>
      <c r="C23" s="90" t="s">
        <v>123</v>
      </c>
      <c r="D23" s="10">
        <v>500</v>
      </c>
      <c r="E23" s="10">
        <v>650</v>
      </c>
      <c r="F23" s="10">
        <v>603</v>
      </c>
      <c r="G23" s="101">
        <f t="shared" si="0"/>
        <v>0.9276923076923077</v>
      </c>
    </row>
    <row r="24" spans="2:7" ht="15" customHeight="1">
      <c r="B24" s="88"/>
      <c r="C24" s="90" t="s">
        <v>124</v>
      </c>
      <c r="D24" s="91">
        <v>780</v>
      </c>
      <c r="E24" s="91">
        <v>1000</v>
      </c>
      <c r="F24" s="91">
        <v>984</v>
      </c>
      <c r="G24" s="101">
        <f t="shared" si="0"/>
        <v>0.984</v>
      </c>
    </row>
    <row r="25" spans="2:7" ht="12.75">
      <c r="B25" s="88"/>
      <c r="C25" s="90" t="s">
        <v>125</v>
      </c>
      <c r="D25" s="10">
        <v>50</v>
      </c>
      <c r="E25" s="10">
        <v>200</v>
      </c>
      <c r="F25" s="10">
        <v>177</v>
      </c>
      <c r="G25" s="101">
        <f t="shared" si="0"/>
        <v>0.885</v>
      </c>
    </row>
    <row r="26" spans="2:7" ht="12.75">
      <c r="B26" s="88"/>
      <c r="C26" s="90" t="s">
        <v>126</v>
      </c>
      <c r="D26" s="10">
        <v>60</v>
      </c>
      <c r="E26" s="10">
        <v>130</v>
      </c>
      <c r="F26" s="10">
        <v>165</v>
      </c>
      <c r="G26" s="101">
        <f t="shared" si="0"/>
        <v>1.2692307692307692</v>
      </c>
    </row>
    <row r="27" spans="2:7" ht="12.75">
      <c r="B27" s="88"/>
      <c r="C27" s="90" t="s">
        <v>127</v>
      </c>
      <c r="D27" s="10">
        <v>1800</v>
      </c>
      <c r="E27" s="10">
        <v>3292</v>
      </c>
      <c r="F27" s="10">
        <v>3088</v>
      </c>
      <c r="G27" s="101">
        <f t="shared" si="0"/>
        <v>0.9380315917375456</v>
      </c>
    </row>
    <row r="28" spans="2:7" ht="12.75">
      <c r="B28" s="88"/>
      <c r="C28" s="90" t="s">
        <v>128</v>
      </c>
      <c r="D28" s="10">
        <v>0</v>
      </c>
      <c r="E28" s="10">
        <v>0</v>
      </c>
      <c r="F28" s="10">
        <v>0</v>
      </c>
      <c r="G28" s="101"/>
    </row>
    <row r="29" spans="2:7" ht="12.75">
      <c r="B29" s="88"/>
      <c r="C29" s="90" t="s">
        <v>129</v>
      </c>
      <c r="D29" s="10">
        <v>250</v>
      </c>
      <c r="E29" s="10">
        <v>600</v>
      </c>
      <c r="F29" s="10">
        <v>558</v>
      </c>
      <c r="G29" s="101">
        <f t="shared" si="0"/>
        <v>0.93</v>
      </c>
    </row>
    <row r="30" spans="2:7" ht="12.75">
      <c r="B30" s="88"/>
      <c r="C30" s="90" t="s">
        <v>130</v>
      </c>
      <c r="D30" s="10">
        <v>0</v>
      </c>
      <c r="E30" s="10">
        <v>400</v>
      </c>
      <c r="F30" s="10">
        <v>345</v>
      </c>
      <c r="G30" s="101"/>
    </row>
    <row r="31" spans="2:7" ht="12.75">
      <c r="B31" s="88"/>
      <c r="C31" s="90" t="s">
        <v>131</v>
      </c>
      <c r="D31" s="10">
        <v>0</v>
      </c>
      <c r="E31" s="10">
        <v>0</v>
      </c>
      <c r="F31" s="10">
        <v>0</v>
      </c>
      <c r="G31" s="101"/>
    </row>
    <row r="32" spans="2:7" ht="12.75">
      <c r="B32" s="88"/>
      <c r="C32" s="90" t="s">
        <v>132</v>
      </c>
      <c r="D32" s="10">
        <v>0</v>
      </c>
      <c r="E32" s="10">
        <v>0</v>
      </c>
      <c r="F32" s="10">
        <v>80</v>
      </c>
      <c r="G32" s="101"/>
    </row>
    <row r="33" spans="2:7" ht="12.75">
      <c r="B33" s="88"/>
      <c r="C33" s="90" t="s">
        <v>133</v>
      </c>
      <c r="D33" s="10">
        <v>2300</v>
      </c>
      <c r="E33" s="10">
        <v>2800</v>
      </c>
      <c r="F33" s="10">
        <v>2674</v>
      </c>
      <c r="G33" s="101">
        <f t="shared" si="0"/>
        <v>0.955</v>
      </c>
    </row>
    <row r="34" spans="2:7" ht="12.75">
      <c r="B34" s="88"/>
      <c r="C34" s="90" t="s">
        <v>134</v>
      </c>
      <c r="D34" s="10">
        <v>0</v>
      </c>
      <c r="E34" s="10">
        <v>60</v>
      </c>
      <c r="F34" s="10">
        <v>55</v>
      </c>
      <c r="G34" s="101"/>
    </row>
    <row r="35" spans="2:7" ht="12.75">
      <c r="B35" s="88"/>
      <c r="C35" s="90" t="s">
        <v>135</v>
      </c>
      <c r="D35" s="10">
        <v>30</v>
      </c>
      <c r="E35" s="10">
        <v>35</v>
      </c>
      <c r="F35" s="10">
        <v>29</v>
      </c>
      <c r="G35" s="101">
        <f t="shared" si="0"/>
        <v>0.8285714285714286</v>
      </c>
    </row>
    <row r="36" spans="2:7" ht="14.25" customHeight="1">
      <c r="B36" s="88"/>
      <c r="C36" s="90" t="s">
        <v>136</v>
      </c>
      <c r="D36" s="10">
        <v>632</v>
      </c>
      <c r="E36" s="10">
        <v>1193</v>
      </c>
      <c r="F36" s="10">
        <v>1000</v>
      </c>
      <c r="G36" s="101">
        <f t="shared" si="0"/>
        <v>0.8382229673093042</v>
      </c>
    </row>
    <row r="37" spans="2:7" ht="14.25" customHeight="1">
      <c r="B37" s="88"/>
      <c r="C37" s="90" t="s">
        <v>137</v>
      </c>
      <c r="D37" s="10">
        <v>30</v>
      </c>
      <c r="E37" s="10">
        <v>10</v>
      </c>
      <c r="F37" s="10">
        <v>7</v>
      </c>
      <c r="G37" s="101">
        <f t="shared" si="0"/>
        <v>0.7</v>
      </c>
    </row>
    <row r="38" spans="2:7" ht="12.75">
      <c r="B38" s="88"/>
      <c r="C38" s="90"/>
      <c r="D38" s="10"/>
      <c r="E38" s="10"/>
      <c r="F38" s="10"/>
      <c r="G38" s="101"/>
    </row>
    <row r="39" spans="2:7" ht="12.75">
      <c r="B39" s="92" t="s">
        <v>138</v>
      </c>
      <c r="C39" s="9" t="s">
        <v>139</v>
      </c>
      <c r="D39" s="16">
        <f>D41+D45</f>
        <v>8550</v>
      </c>
      <c r="E39" s="16">
        <f>E41+E45</f>
        <v>7500</v>
      </c>
      <c r="F39" s="16">
        <f>F41+F45</f>
        <v>7496</v>
      </c>
      <c r="G39" s="102">
        <f t="shared" si="0"/>
        <v>0.9994666666666666</v>
      </c>
    </row>
    <row r="40" spans="2:7" ht="12.75">
      <c r="B40" s="88"/>
      <c r="C40" s="12"/>
      <c r="D40" s="10"/>
      <c r="E40" s="10"/>
      <c r="F40" s="10"/>
      <c r="G40" s="102"/>
    </row>
    <row r="41" spans="2:7" ht="12.75">
      <c r="B41" s="88"/>
      <c r="C41" s="22" t="s">
        <v>199</v>
      </c>
      <c r="D41" s="16">
        <f>D42+D43</f>
        <v>7680</v>
      </c>
      <c r="E41" s="16">
        <f>E42+E43</f>
        <v>6412</v>
      </c>
      <c r="F41" s="16">
        <f>F42+F43+F44</f>
        <v>6422</v>
      </c>
      <c r="G41" s="102">
        <f>F42/E42</f>
        <v>1</v>
      </c>
    </row>
    <row r="42" spans="2:7" ht="12.75">
      <c r="B42" s="88"/>
      <c r="C42" s="90" t="s">
        <v>140</v>
      </c>
      <c r="D42" s="10">
        <v>5742</v>
      </c>
      <c r="E42" s="10">
        <v>5742</v>
      </c>
      <c r="F42" s="10">
        <v>5742</v>
      </c>
      <c r="G42" s="101">
        <f t="shared" si="0"/>
        <v>1</v>
      </c>
    </row>
    <row r="43" spans="2:7" ht="12.75">
      <c r="B43" s="88"/>
      <c r="C43" s="90" t="s">
        <v>141</v>
      </c>
      <c r="D43" s="10">
        <v>1938</v>
      </c>
      <c r="E43" s="10">
        <v>670</v>
      </c>
      <c r="F43" s="10">
        <v>670</v>
      </c>
      <c r="G43" s="101">
        <f t="shared" si="0"/>
        <v>1</v>
      </c>
    </row>
    <row r="44" spans="2:7" ht="12.75">
      <c r="B44" s="88"/>
      <c r="C44" s="90" t="s">
        <v>184</v>
      </c>
      <c r="D44" s="10"/>
      <c r="E44" s="10"/>
      <c r="F44" s="10">
        <v>10</v>
      </c>
      <c r="G44" s="101"/>
    </row>
    <row r="45" spans="2:7" ht="25.5">
      <c r="B45" s="88"/>
      <c r="C45" s="138" t="s">
        <v>200</v>
      </c>
      <c r="D45" s="16">
        <f>D46+D47+D48+D49+D50+D51+D54+D55</f>
        <v>870</v>
      </c>
      <c r="E45" s="16">
        <f>E46+E47+E48+E49+E50+E51+E52+E53+E54+E55+E56</f>
        <v>1088</v>
      </c>
      <c r="F45" s="16">
        <f>F46+F47+F48+F49+F50+F51+F52+F53+F54+F55+F56</f>
        <v>1074</v>
      </c>
      <c r="G45" s="102">
        <f>F45/E45</f>
        <v>0.9871323529411765</v>
      </c>
    </row>
    <row r="46" spans="2:7" ht="12.75">
      <c r="B46" s="88"/>
      <c r="C46" s="93" t="s">
        <v>142</v>
      </c>
      <c r="D46" s="10">
        <v>110</v>
      </c>
      <c r="E46" s="10">
        <v>100</v>
      </c>
      <c r="F46" s="10">
        <v>96</v>
      </c>
      <c r="G46" s="101">
        <f>F46/E46</f>
        <v>0.96</v>
      </c>
    </row>
    <row r="47" spans="2:7" ht="12.75">
      <c r="B47" s="88"/>
      <c r="C47" s="93" t="s">
        <v>143</v>
      </c>
      <c r="D47" s="10">
        <v>250</v>
      </c>
      <c r="E47" s="10">
        <v>176</v>
      </c>
      <c r="F47" s="10">
        <v>172</v>
      </c>
      <c r="G47" s="101">
        <f t="shared" si="0"/>
        <v>0.9772727272727273</v>
      </c>
    </row>
    <row r="48" spans="2:7" ht="12.75">
      <c r="B48" s="88"/>
      <c r="C48" s="93" t="s">
        <v>144</v>
      </c>
      <c r="D48" s="10">
        <v>110</v>
      </c>
      <c r="E48" s="10">
        <v>125</v>
      </c>
      <c r="F48" s="10">
        <v>123</v>
      </c>
      <c r="G48" s="101">
        <f t="shared" si="0"/>
        <v>0.984</v>
      </c>
    </row>
    <row r="49" spans="2:7" ht="12.75">
      <c r="B49" s="88"/>
      <c r="C49" s="93" t="s">
        <v>145</v>
      </c>
      <c r="D49" s="10">
        <v>150</v>
      </c>
      <c r="E49" s="10">
        <v>140</v>
      </c>
      <c r="F49" s="10">
        <v>131</v>
      </c>
      <c r="G49" s="101">
        <f t="shared" si="0"/>
        <v>0.9357142857142857</v>
      </c>
    </row>
    <row r="50" spans="2:7" ht="12.75">
      <c r="B50" s="88"/>
      <c r="C50" s="93" t="s">
        <v>146</v>
      </c>
      <c r="D50" s="10">
        <v>150</v>
      </c>
      <c r="E50" s="10">
        <v>0</v>
      </c>
      <c r="F50" s="10">
        <v>0</v>
      </c>
      <c r="G50" s="101"/>
    </row>
    <row r="51" spans="2:7" ht="12.75">
      <c r="B51" s="88"/>
      <c r="C51" s="93" t="s">
        <v>147</v>
      </c>
      <c r="D51" s="10">
        <v>100</v>
      </c>
      <c r="E51" s="10">
        <v>100</v>
      </c>
      <c r="F51" s="10">
        <v>105</v>
      </c>
      <c r="G51" s="101">
        <f t="shared" si="0"/>
        <v>1.05</v>
      </c>
    </row>
    <row r="52" spans="2:7" ht="12.75">
      <c r="B52" s="88"/>
      <c r="C52" s="93" t="s">
        <v>202</v>
      </c>
      <c r="D52" s="10"/>
      <c r="E52" s="10">
        <v>88</v>
      </c>
      <c r="F52" s="10">
        <v>88</v>
      </c>
      <c r="G52" s="101">
        <f t="shared" si="0"/>
        <v>1</v>
      </c>
    </row>
    <row r="53" spans="2:7" ht="12.75">
      <c r="B53" s="88"/>
      <c r="C53" s="93" t="s">
        <v>203</v>
      </c>
      <c r="D53" s="10"/>
      <c r="E53" s="10">
        <v>79</v>
      </c>
      <c r="F53" s="10">
        <v>79</v>
      </c>
      <c r="G53" s="101">
        <f t="shared" si="0"/>
        <v>1</v>
      </c>
    </row>
    <row r="54" spans="2:7" ht="12.75">
      <c r="B54" s="88"/>
      <c r="C54" s="93" t="s">
        <v>201</v>
      </c>
      <c r="D54" s="10">
        <v>0</v>
      </c>
      <c r="E54" s="10">
        <v>44</v>
      </c>
      <c r="F54" s="10">
        <v>44</v>
      </c>
      <c r="G54" s="101">
        <f t="shared" si="0"/>
        <v>1</v>
      </c>
    </row>
    <row r="55" spans="2:7" ht="12.75">
      <c r="B55" s="88"/>
      <c r="C55" s="90" t="s">
        <v>183</v>
      </c>
      <c r="D55" s="10">
        <v>0</v>
      </c>
      <c r="E55" s="10">
        <v>60</v>
      </c>
      <c r="F55" s="10">
        <v>60</v>
      </c>
      <c r="G55" s="101">
        <f t="shared" si="0"/>
        <v>1</v>
      </c>
    </row>
    <row r="56" spans="2:7" ht="25.5">
      <c r="B56" s="88"/>
      <c r="C56" s="90" t="s">
        <v>181</v>
      </c>
      <c r="D56" s="10">
        <v>0</v>
      </c>
      <c r="E56" s="10">
        <v>176</v>
      </c>
      <c r="F56" s="10">
        <v>176</v>
      </c>
      <c r="G56" s="101">
        <f t="shared" si="0"/>
        <v>1</v>
      </c>
    </row>
    <row r="57" spans="2:7" ht="12.75">
      <c r="B57" s="137" t="s">
        <v>148</v>
      </c>
      <c r="C57" s="9" t="s">
        <v>149</v>
      </c>
      <c r="D57" s="16">
        <f>D58+D59+D61+D60</f>
        <v>250</v>
      </c>
      <c r="E57" s="16">
        <f>E58+E59+E61+E60</f>
        <v>250</v>
      </c>
      <c r="F57" s="16">
        <f>F58+F59+F61+F60</f>
        <v>326</v>
      </c>
      <c r="G57" s="102">
        <f t="shared" si="0"/>
        <v>1.304</v>
      </c>
    </row>
    <row r="58" spans="2:7" ht="25.5">
      <c r="B58" s="88"/>
      <c r="C58" s="90" t="s">
        <v>150</v>
      </c>
      <c r="D58" s="10">
        <v>130</v>
      </c>
      <c r="E58" s="10">
        <v>130</v>
      </c>
      <c r="F58" s="10">
        <v>106</v>
      </c>
      <c r="G58" s="101">
        <f t="shared" si="0"/>
        <v>0.8153846153846154</v>
      </c>
    </row>
    <row r="59" spans="2:7" ht="12.75">
      <c r="B59" s="88"/>
      <c r="C59" s="90" t="s">
        <v>151</v>
      </c>
      <c r="D59" s="10">
        <v>120</v>
      </c>
      <c r="E59" s="10">
        <v>120</v>
      </c>
      <c r="F59" s="10">
        <v>120</v>
      </c>
      <c r="G59" s="101">
        <f t="shared" si="0"/>
        <v>1</v>
      </c>
    </row>
    <row r="60" spans="2:7" ht="25.5">
      <c r="B60" s="88"/>
      <c r="C60" s="90" t="s">
        <v>182</v>
      </c>
      <c r="D60" s="10">
        <v>0</v>
      </c>
      <c r="E60" s="10">
        <v>0</v>
      </c>
      <c r="F60" s="10">
        <v>100</v>
      </c>
      <c r="G60" s="102"/>
    </row>
    <row r="61" spans="2:7" ht="12.75">
      <c r="B61" s="88"/>
      <c r="C61" s="90"/>
      <c r="D61" s="10"/>
      <c r="E61" s="10"/>
      <c r="F61" s="10"/>
      <c r="G61" s="102"/>
    </row>
    <row r="62" spans="2:7" ht="12.75" hidden="1">
      <c r="B62" s="88" t="s">
        <v>152</v>
      </c>
      <c r="C62" s="9" t="s">
        <v>153</v>
      </c>
      <c r="D62" s="16">
        <f>D63</f>
        <v>0</v>
      </c>
      <c r="E62" s="16">
        <f>E63</f>
        <v>0</v>
      </c>
      <c r="F62" s="16">
        <f>F63</f>
        <v>0</v>
      </c>
      <c r="G62" s="102"/>
    </row>
    <row r="63" spans="2:7" ht="12.75" hidden="1">
      <c r="B63" s="88"/>
      <c r="C63" s="90" t="s">
        <v>189</v>
      </c>
      <c r="D63" s="10"/>
      <c r="E63" s="10"/>
      <c r="F63" s="10"/>
      <c r="G63" s="101"/>
    </row>
    <row r="64" spans="2:7" ht="12.75" hidden="1">
      <c r="B64" s="88" t="s">
        <v>154</v>
      </c>
      <c r="C64" s="94" t="s">
        <v>155</v>
      </c>
      <c r="D64" s="16">
        <f>D65</f>
        <v>0</v>
      </c>
      <c r="E64" s="16">
        <f>E65</f>
        <v>0</v>
      </c>
      <c r="F64" s="16">
        <f>F65</f>
        <v>0</v>
      </c>
      <c r="G64" s="102"/>
    </row>
    <row r="65" spans="2:7" ht="12.75" hidden="1">
      <c r="B65" s="88"/>
      <c r="C65" s="90" t="s">
        <v>156</v>
      </c>
      <c r="D65" s="10">
        <v>0</v>
      </c>
      <c r="E65" s="10">
        <v>0</v>
      </c>
      <c r="F65" s="10">
        <v>0</v>
      </c>
      <c r="G65" s="101"/>
    </row>
    <row r="66" spans="2:7" ht="12.75" hidden="1">
      <c r="B66" s="88"/>
      <c r="C66" s="90"/>
      <c r="D66" s="10"/>
      <c r="E66" s="10"/>
      <c r="F66" s="10"/>
      <c r="G66" s="101"/>
    </row>
    <row r="67" spans="2:7" ht="12.75">
      <c r="B67" s="88" t="s">
        <v>152</v>
      </c>
      <c r="C67" s="9" t="s">
        <v>157</v>
      </c>
      <c r="D67" s="16">
        <f>SUM(D69:D79)</f>
        <v>12588</v>
      </c>
      <c r="E67" s="16">
        <f>SUM(E69:E79)</f>
        <v>13243</v>
      </c>
      <c r="F67" s="16">
        <f>SUM(F69:F79)</f>
        <v>11068</v>
      </c>
      <c r="G67" s="102">
        <f t="shared" si="0"/>
        <v>0.83576228951144</v>
      </c>
    </row>
    <row r="68" spans="2:7" ht="12.75">
      <c r="B68" s="88"/>
      <c r="C68" s="12"/>
      <c r="D68" s="10"/>
      <c r="E68" s="10"/>
      <c r="F68" s="10"/>
      <c r="G68" s="101"/>
    </row>
    <row r="69" spans="2:7" ht="25.5" customHeight="1">
      <c r="B69" s="88"/>
      <c r="C69" s="90" t="s">
        <v>158</v>
      </c>
      <c r="D69" s="10">
        <v>8468</v>
      </c>
      <c r="E69" s="10">
        <v>8468</v>
      </c>
      <c r="F69" s="10">
        <v>6000</v>
      </c>
      <c r="G69" s="101">
        <f t="shared" si="0"/>
        <v>0.7085498346717053</v>
      </c>
    </row>
    <row r="70" spans="2:7" ht="12.75">
      <c r="B70" s="88"/>
      <c r="C70" s="90" t="s">
        <v>159</v>
      </c>
      <c r="D70" s="10">
        <v>820</v>
      </c>
      <c r="E70" s="10">
        <v>1475</v>
      </c>
      <c r="F70" s="10">
        <v>695</v>
      </c>
      <c r="G70" s="101">
        <f t="shared" si="0"/>
        <v>0.4711864406779661</v>
      </c>
    </row>
    <row r="71" spans="2:7" ht="12.75">
      <c r="B71" s="88"/>
      <c r="C71" s="90" t="s">
        <v>160</v>
      </c>
      <c r="D71" s="10">
        <v>0</v>
      </c>
      <c r="E71" s="10">
        <v>0</v>
      </c>
      <c r="F71" s="10">
        <v>60</v>
      </c>
      <c r="G71" s="101"/>
    </row>
    <row r="72" spans="2:7" ht="12.75">
      <c r="B72" s="88"/>
      <c r="C72" s="90" t="s">
        <v>161</v>
      </c>
      <c r="D72" s="10">
        <v>1600</v>
      </c>
      <c r="E72" s="10">
        <v>1600</v>
      </c>
      <c r="F72" s="10">
        <v>1684</v>
      </c>
      <c r="G72" s="101">
        <f t="shared" si="0"/>
        <v>1.0525</v>
      </c>
    </row>
    <row r="73" spans="2:7" ht="12.75">
      <c r="B73" s="88"/>
      <c r="C73" s="90" t="s">
        <v>204</v>
      </c>
      <c r="D73" s="10">
        <v>500</v>
      </c>
      <c r="E73" s="10">
        <v>500</v>
      </c>
      <c r="F73" s="10">
        <v>917</v>
      </c>
      <c r="G73" s="101">
        <f t="shared" si="0"/>
        <v>1.834</v>
      </c>
    </row>
    <row r="74" spans="2:7" ht="12.75">
      <c r="B74" s="88"/>
      <c r="C74" s="90" t="s">
        <v>205</v>
      </c>
      <c r="D74" s="10"/>
      <c r="E74" s="10"/>
      <c r="F74" s="10">
        <v>25</v>
      </c>
      <c r="G74" s="101"/>
    </row>
    <row r="75" spans="2:7" ht="12.75">
      <c r="B75" s="88"/>
      <c r="C75" s="90" t="s">
        <v>162</v>
      </c>
      <c r="D75" s="10">
        <v>600</v>
      </c>
      <c r="E75" s="10">
        <v>600</v>
      </c>
      <c r="F75" s="10">
        <v>621</v>
      </c>
      <c r="G75" s="101">
        <f t="shared" si="0"/>
        <v>1.035</v>
      </c>
    </row>
    <row r="76" spans="2:7" ht="12.75">
      <c r="B76" s="88"/>
      <c r="C76" s="90" t="s">
        <v>163</v>
      </c>
      <c r="D76" s="10">
        <v>100</v>
      </c>
      <c r="E76" s="10">
        <v>100</v>
      </c>
      <c r="F76" s="10">
        <v>38</v>
      </c>
      <c r="G76" s="101">
        <f>F76/E76</f>
        <v>0.38</v>
      </c>
    </row>
    <row r="77" spans="2:7" ht="12.75">
      <c r="B77" s="88"/>
      <c r="C77" s="90" t="s">
        <v>164</v>
      </c>
      <c r="D77" s="89">
        <v>100</v>
      </c>
      <c r="E77" s="89">
        <v>100</v>
      </c>
      <c r="F77" s="89">
        <v>0</v>
      </c>
      <c r="G77" s="101">
        <f>F77/E77</f>
        <v>0</v>
      </c>
    </row>
    <row r="78" spans="2:7" ht="14.25" customHeight="1">
      <c r="B78" s="88"/>
      <c r="C78" s="90" t="s">
        <v>165</v>
      </c>
      <c r="D78" s="89">
        <v>200</v>
      </c>
      <c r="E78" s="89">
        <v>200</v>
      </c>
      <c r="F78" s="89">
        <v>919</v>
      </c>
      <c r="G78" s="101">
        <f>F78/E78</f>
        <v>4.595</v>
      </c>
    </row>
    <row r="79" spans="2:7" ht="14.25" customHeight="1">
      <c r="B79" s="88"/>
      <c r="C79" s="90" t="s">
        <v>166</v>
      </c>
      <c r="D79" s="89">
        <v>200</v>
      </c>
      <c r="E79" s="89">
        <v>200</v>
      </c>
      <c r="F79" s="89">
        <v>109</v>
      </c>
      <c r="G79" s="101">
        <f>F79/E79</f>
        <v>0.545</v>
      </c>
    </row>
    <row r="91" ht="12.75">
      <c r="C91" s="95"/>
    </row>
  </sheetData>
  <sheetProtection selectLockedCells="1" selectUnlockedCells="1"/>
  <mergeCells count="7">
    <mergeCell ref="G6:G7"/>
    <mergeCell ref="A2:F2"/>
    <mergeCell ref="A3:F3"/>
    <mergeCell ref="C6:C7"/>
    <mergeCell ref="D6:D7"/>
    <mergeCell ref="E6:E7"/>
    <mergeCell ref="F6:F7"/>
  </mergeCells>
  <printOptions/>
  <pageMargins left="0.7479166666666667" right="0.7479166666666667" top="0.3902777777777778" bottom="0.47986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B1" sqref="B1:F1"/>
    </sheetView>
  </sheetViews>
  <sheetFormatPr defaultColWidth="9.140625" defaultRowHeight="12.75"/>
  <cols>
    <col min="1" max="1" width="0.42578125" style="1" customWidth="1"/>
    <col min="2" max="2" width="5.00390625" style="1" customWidth="1"/>
    <col min="3" max="3" width="32.421875" style="1" customWidth="1"/>
    <col min="4" max="4" width="12.57421875" style="1" customWidth="1"/>
    <col min="5" max="5" width="13.00390625" style="1" customWidth="1"/>
    <col min="6" max="7" width="12.28125" style="1" customWidth="1"/>
    <col min="8" max="16384" width="9.140625" style="1" customWidth="1"/>
  </cols>
  <sheetData>
    <row r="1" spans="2:6" ht="15.75">
      <c r="B1" s="257" t="s">
        <v>586</v>
      </c>
      <c r="C1" s="257"/>
      <c r="D1" s="257"/>
      <c r="E1" s="257"/>
      <c r="F1" s="257"/>
    </row>
    <row r="2" spans="2:6" ht="15.75">
      <c r="B2" s="257" t="s">
        <v>207</v>
      </c>
      <c r="C2" s="257"/>
      <c r="D2" s="257"/>
      <c r="E2" s="257"/>
      <c r="F2" s="257"/>
    </row>
    <row r="3" spans="2:7" ht="15.75">
      <c r="B3" s="96"/>
      <c r="C3" s="96"/>
      <c r="D3" s="96"/>
      <c r="E3" s="96"/>
      <c r="F3" s="96"/>
      <c r="G3" s="96"/>
    </row>
    <row r="4" spans="2:7" ht="15.75">
      <c r="B4" s="96"/>
      <c r="C4" s="96"/>
      <c r="D4" s="96"/>
      <c r="E4" s="96"/>
      <c r="F4" s="96"/>
      <c r="G4" s="96"/>
    </row>
    <row r="5" spans="2:7" ht="15.75">
      <c r="B5" s="96"/>
      <c r="C5" s="96"/>
      <c r="D5" s="96"/>
      <c r="E5" s="96"/>
      <c r="F5" s="96"/>
      <c r="G5" s="96"/>
    </row>
    <row r="6" spans="6:7" ht="12.75">
      <c r="F6" s="86"/>
      <c r="G6" s="86" t="s">
        <v>1</v>
      </c>
    </row>
    <row r="7" spans="2:7" ht="27.75" customHeight="1">
      <c r="B7" s="130" t="s">
        <v>167</v>
      </c>
      <c r="C7" s="130" t="s">
        <v>168</v>
      </c>
      <c r="D7" s="130" t="s">
        <v>84</v>
      </c>
      <c r="E7" s="130" t="s">
        <v>208</v>
      </c>
      <c r="F7" s="143" t="s">
        <v>192</v>
      </c>
      <c r="G7" s="130" t="s">
        <v>179</v>
      </c>
    </row>
    <row r="8" spans="2:7" ht="12.75">
      <c r="B8" s="12"/>
      <c r="C8" s="9" t="s">
        <v>170</v>
      </c>
      <c r="D8" s="97"/>
      <c r="E8" s="139"/>
      <c r="F8" s="142"/>
      <c r="G8" s="140"/>
    </row>
    <row r="9" spans="2:7" ht="12.75">
      <c r="B9" s="12"/>
      <c r="C9" s="12" t="s">
        <v>171</v>
      </c>
      <c r="D9" s="98">
        <v>50059</v>
      </c>
      <c r="E9" s="98">
        <v>50090</v>
      </c>
      <c r="F9" s="141">
        <v>50090</v>
      </c>
      <c r="G9" s="113">
        <f>F9/E9</f>
        <v>1</v>
      </c>
    </row>
    <row r="10" spans="2:7" ht="25.5">
      <c r="B10" s="12"/>
      <c r="C10" s="12" t="s">
        <v>172</v>
      </c>
      <c r="D10" s="97"/>
      <c r="E10" s="97"/>
      <c r="F10" s="97"/>
      <c r="G10" s="113"/>
    </row>
    <row r="11" spans="2:7" ht="12.75">
      <c r="B11" s="12"/>
      <c r="C11" s="12" t="s">
        <v>173</v>
      </c>
      <c r="D11" s="97"/>
      <c r="E11" s="97"/>
      <c r="F11" s="97"/>
      <c r="G11" s="113"/>
    </row>
    <row r="12" spans="2:7" ht="12.75">
      <c r="B12" s="12"/>
      <c r="C12" s="12" t="s">
        <v>174</v>
      </c>
      <c r="D12" s="97"/>
      <c r="E12" s="97"/>
      <c r="F12" s="97"/>
      <c r="G12" s="97"/>
    </row>
    <row r="13" spans="2:7" ht="12.75">
      <c r="B13" s="22"/>
      <c r="C13" s="22" t="s">
        <v>175</v>
      </c>
      <c r="D13" s="7">
        <f>SUM(D9:D11)</f>
        <v>50059</v>
      </c>
      <c r="E13" s="7">
        <f>SUM(E9:E11)</f>
        <v>50090</v>
      </c>
      <c r="F13" s="7">
        <f>SUM(F9:F11)</f>
        <v>50090</v>
      </c>
      <c r="G13" s="114">
        <f>SUM(G9:G11)</f>
        <v>1</v>
      </c>
    </row>
    <row r="21" spans="6:7" ht="12.75">
      <c r="F21" s="2"/>
      <c r="G21" s="2"/>
    </row>
  </sheetData>
  <sheetProtection selectLockedCells="1" selectUnlockedCells="1"/>
  <mergeCells count="2">
    <mergeCell ref="B1:F1"/>
    <mergeCell ref="B2:F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&amp;R&amp;"Trebuchet MS,Félkövér"3.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152"/>
  <sheetViews>
    <sheetView view="pageBreakPreview" zoomScaleNormal="110" zoomScaleSheetLayoutView="100" workbookViewId="0" topLeftCell="A1">
      <selection activeCell="B2" sqref="B2:K2"/>
    </sheetView>
  </sheetViews>
  <sheetFormatPr defaultColWidth="9.140625" defaultRowHeight="12.75"/>
  <cols>
    <col min="1" max="1" width="5.57421875" style="144" customWidth="1"/>
    <col min="2" max="2" width="7.140625" style="144" customWidth="1"/>
    <col min="3" max="3" width="61.28125" style="144" customWidth="1"/>
    <col min="4" max="4" width="9.140625" style="144" customWidth="1"/>
    <col min="5" max="5" width="9.28125" style="144" customWidth="1"/>
    <col min="6" max="6" width="10.00390625" style="144" customWidth="1"/>
    <col min="7" max="7" width="11.28125" style="144" customWidth="1"/>
    <col min="8" max="8" width="9.140625" style="144" customWidth="1"/>
    <col min="9" max="9" width="9.28125" style="144" customWidth="1"/>
    <col min="10" max="10" width="10.00390625" style="144" customWidth="1"/>
    <col min="11" max="11" width="11.28125" style="144" customWidth="1"/>
    <col min="12" max="16384" width="9.140625" style="144" customWidth="1"/>
  </cols>
  <sheetData>
    <row r="1" spans="9:11" ht="15.75">
      <c r="I1" s="262" t="s">
        <v>507</v>
      </c>
      <c r="J1" s="262"/>
      <c r="K1" s="262"/>
    </row>
    <row r="2" spans="2:11" ht="16.5" customHeight="1">
      <c r="B2" s="258" t="s">
        <v>586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2:11" ht="13.5" customHeight="1">
      <c r="B3" s="260" t="s">
        <v>501</v>
      </c>
      <c r="C3" s="261"/>
      <c r="D3" s="261"/>
      <c r="E3" s="261"/>
      <c r="F3" s="261"/>
      <c r="G3" s="261"/>
      <c r="H3" s="261"/>
      <c r="I3" s="261"/>
      <c r="J3" s="261"/>
      <c r="K3" s="261"/>
    </row>
    <row r="4" spans="2:11" ht="15.75" customHeight="1" thickBot="1">
      <c r="B4" s="145"/>
      <c r="C4" s="146"/>
      <c r="D4" s="146"/>
      <c r="E4" s="146"/>
      <c r="F4" s="146"/>
      <c r="G4" s="146"/>
      <c r="H4" s="146"/>
      <c r="I4" s="146"/>
      <c r="J4" s="146"/>
      <c r="K4" s="249" t="s">
        <v>1</v>
      </c>
    </row>
    <row r="5" spans="2:11" s="153" customFormat="1" ht="46.5" customHeight="1" thickTop="1">
      <c r="B5" s="151"/>
      <c r="C5" s="157" t="s">
        <v>76</v>
      </c>
      <c r="D5" s="151" t="s">
        <v>502</v>
      </c>
      <c r="E5" s="152" t="s">
        <v>503</v>
      </c>
      <c r="F5" s="157" t="s">
        <v>504</v>
      </c>
      <c r="G5" s="175" t="s">
        <v>505</v>
      </c>
      <c r="H5" s="165" t="s">
        <v>502</v>
      </c>
      <c r="I5" s="152" t="s">
        <v>503</v>
      </c>
      <c r="J5" s="157" t="s">
        <v>504</v>
      </c>
      <c r="K5" s="175" t="s">
        <v>506</v>
      </c>
    </row>
    <row r="6" spans="2:11" ht="12.75">
      <c r="B6" s="147" t="s">
        <v>209</v>
      </c>
      <c r="C6" s="161" t="s">
        <v>210</v>
      </c>
      <c r="D6" s="170"/>
      <c r="E6" s="154"/>
      <c r="F6" s="159"/>
      <c r="G6" s="176"/>
      <c r="H6" s="166"/>
      <c r="I6" s="154"/>
      <c r="J6" s="159"/>
      <c r="K6" s="176"/>
    </row>
    <row r="7" spans="2:11" ht="12.75">
      <c r="B7" s="148" t="s">
        <v>211</v>
      </c>
      <c r="C7" s="162" t="s">
        <v>212</v>
      </c>
      <c r="D7" s="171"/>
      <c r="E7" s="40"/>
      <c r="F7" s="158"/>
      <c r="G7" s="177">
        <v>0</v>
      </c>
      <c r="H7" s="167"/>
      <c r="I7" s="40"/>
      <c r="J7" s="158"/>
      <c r="K7" s="177">
        <v>0</v>
      </c>
    </row>
    <row r="8" spans="2:11" ht="12.75">
      <c r="B8" s="148" t="s">
        <v>213</v>
      </c>
      <c r="C8" s="162" t="s">
        <v>214</v>
      </c>
      <c r="D8" s="171"/>
      <c r="E8" s="40"/>
      <c r="F8" s="158"/>
      <c r="G8" s="177">
        <v>0</v>
      </c>
      <c r="H8" s="167"/>
      <c r="I8" s="40"/>
      <c r="J8" s="158"/>
      <c r="K8" s="177">
        <v>0</v>
      </c>
    </row>
    <row r="9" spans="2:11" ht="12.75">
      <c r="B9" s="148" t="s">
        <v>215</v>
      </c>
      <c r="C9" s="162" t="s">
        <v>216</v>
      </c>
      <c r="D9" s="171"/>
      <c r="E9" s="40"/>
      <c r="F9" s="158"/>
      <c r="G9" s="177">
        <v>0</v>
      </c>
      <c r="H9" s="167"/>
      <c r="I9" s="40"/>
      <c r="J9" s="158"/>
      <c r="K9" s="177">
        <v>0</v>
      </c>
    </row>
    <row r="10" spans="2:11" ht="12.75">
      <c r="B10" s="148" t="s">
        <v>217</v>
      </c>
      <c r="C10" s="162" t="s">
        <v>218</v>
      </c>
      <c r="D10" s="171"/>
      <c r="E10" s="40"/>
      <c r="F10" s="158"/>
      <c r="G10" s="177">
        <v>0</v>
      </c>
      <c r="H10" s="167"/>
      <c r="I10" s="40"/>
      <c r="J10" s="158">
        <v>1064</v>
      </c>
      <c r="K10" s="177">
        <v>1064</v>
      </c>
    </row>
    <row r="11" spans="2:11" ht="12.75">
      <c r="B11" s="148" t="s">
        <v>219</v>
      </c>
      <c r="C11" s="162" t="s">
        <v>220</v>
      </c>
      <c r="D11" s="171"/>
      <c r="E11" s="40"/>
      <c r="F11" s="158"/>
      <c r="G11" s="177">
        <v>0</v>
      </c>
      <c r="H11" s="167"/>
      <c r="I11" s="40"/>
      <c r="J11" s="158"/>
      <c r="K11" s="177">
        <v>0</v>
      </c>
    </row>
    <row r="12" spans="2:11" ht="12.75">
      <c r="B12" s="148" t="s">
        <v>221</v>
      </c>
      <c r="C12" s="162" t="s">
        <v>222</v>
      </c>
      <c r="D12" s="171"/>
      <c r="E12" s="40"/>
      <c r="F12" s="158"/>
      <c r="G12" s="177">
        <v>0</v>
      </c>
      <c r="H12" s="167"/>
      <c r="I12" s="40"/>
      <c r="J12" s="158"/>
      <c r="K12" s="177">
        <v>0</v>
      </c>
    </row>
    <row r="13" spans="2:11" ht="12.75">
      <c r="B13" s="147" t="s">
        <v>223</v>
      </c>
      <c r="C13" s="161" t="s">
        <v>224</v>
      </c>
      <c r="D13" s="170">
        <f aca="true" t="shared" si="0" ref="D13:K13">SUM(D7:D12)</f>
        <v>0</v>
      </c>
      <c r="E13" s="154">
        <f t="shared" si="0"/>
        <v>0</v>
      </c>
      <c r="F13" s="159">
        <f t="shared" si="0"/>
        <v>0</v>
      </c>
      <c r="G13" s="178">
        <f t="shared" si="0"/>
        <v>0</v>
      </c>
      <c r="H13" s="166">
        <f t="shared" si="0"/>
        <v>0</v>
      </c>
      <c r="I13" s="154">
        <f t="shared" si="0"/>
        <v>0</v>
      </c>
      <c r="J13" s="159">
        <f t="shared" si="0"/>
        <v>1064</v>
      </c>
      <c r="K13" s="178">
        <f t="shared" si="0"/>
        <v>1064</v>
      </c>
    </row>
    <row r="14" spans="2:11" ht="12.75">
      <c r="B14" s="148" t="s">
        <v>225</v>
      </c>
      <c r="C14" s="162" t="s">
        <v>226</v>
      </c>
      <c r="D14" s="171">
        <f>1684+27487+5594+747</f>
        <v>35512</v>
      </c>
      <c r="E14" s="40">
        <f>9575+612+1041+1181+1931</f>
        <v>14340</v>
      </c>
      <c r="F14" s="158">
        <f>11+301</f>
        <v>312</v>
      </c>
      <c r="G14" s="177">
        <v>52619</v>
      </c>
      <c r="H14" s="167">
        <f>5594+747+1639+26363</f>
        <v>34343</v>
      </c>
      <c r="I14" s="40">
        <f>1181+1931+62090+389+1003</f>
        <v>66594</v>
      </c>
      <c r="J14" s="158">
        <f>301+1600+3581+512+11</f>
        <v>6005</v>
      </c>
      <c r="K14" s="177">
        <v>106943</v>
      </c>
    </row>
    <row r="15" spans="2:11" ht="12.75">
      <c r="B15" s="148" t="s">
        <v>228</v>
      </c>
      <c r="C15" s="162" t="s">
        <v>229</v>
      </c>
      <c r="D15" s="171"/>
      <c r="E15" s="40"/>
      <c r="F15" s="158">
        <f>2978</f>
        <v>2978</v>
      </c>
      <c r="G15" s="177">
        <v>2978</v>
      </c>
      <c r="H15" s="167"/>
      <c r="I15" s="40"/>
      <c r="J15" s="158">
        <f>1770+3175</f>
        <v>4945</v>
      </c>
      <c r="K15" s="177">
        <v>4945</v>
      </c>
    </row>
    <row r="16" spans="2:11" ht="12.75">
      <c r="B16" s="148" t="s">
        <v>230</v>
      </c>
      <c r="C16" s="162" t="s">
        <v>231</v>
      </c>
      <c r="D16" s="171"/>
      <c r="E16" s="40"/>
      <c r="F16" s="158"/>
      <c r="G16" s="177">
        <v>0</v>
      </c>
      <c r="H16" s="167"/>
      <c r="I16" s="40"/>
      <c r="J16" s="158">
        <v>417</v>
      </c>
      <c r="K16" s="177">
        <v>417</v>
      </c>
    </row>
    <row r="17" spans="2:11" ht="12.75">
      <c r="B17" s="148" t="s">
        <v>232</v>
      </c>
      <c r="C17" s="162" t="s">
        <v>233</v>
      </c>
      <c r="D17" s="171"/>
      <c r="E17" s="40"/>
      <c r="F17" s="158"/>
      <c r="G17" s="177">
        <v>0</v>
      </c>
      <c r="H17" s="167"/>
      <c r="I17" s="40"/>
      <c r="J17" s="158"/>
      <c r="K17" s="177">
        <v>0</v>
      </c>
    </row>
    <row r="18" spans="2:11" ht="25.5">
      <c r="B18" s="148" t="s">
        <v>234</v>
      </c>
      <c r="C18" s="162" t="s">
        <v>235</v>
      </c>
      <c r="D18" s="171"/>
      <c r="E18" s="40">
        <v>7413</v>
      </c>
      <c r="F18" s="158"/>
      <c r="G18" s="177">
        <v>7413</v>
      </c>
      <c r="H18" s="167"/>
      <c r="I18" s="40"/>
      <c r="J18" s="158"/>
      <c r="K18" s="177"/>
    </row>
    <row r="19" spans="2:11" ht="12.75">
      <c r="B19" s="148"/>
      <c r="C19" s="162" t="s">
        <v>227</v>
      </c>
      <c r="D19" s="171"/>
      <c r="E19" s="40"/>
      <c r="F19" s="158"/>
      <c r="G19" s="177"/>
      <c r="H19" s="167"/>
      <c r="I19" s="40"/>
      <c r="J19" s="158"/>
      <c r="K19" s="177"/>
    </row>
    <row r="20" spans="2:11" ht="12.75">
      <c r="B20" s="148" t="s">
        <v>236</v>
      </c>
      <c r="C20" s="162" t="s">
        <v>237</v>
      </c>
      <c r="D20" s="171"/>
      <c r="E20" s="40"/>
      <c r="F20" s="158"/>
      <c r="G20" s="177">
        <v>0</v>
      </c>
      <c r="H20" s="167"/>
      <c r="I20" s="40"/>
      <c r="J20" s="158"/>
      <c r="K20" s="177">
        <v>0</v>
      </c>
    </row>
    <row r="21" spans="2:11" ht="12.75">
      <c r="B21" s="148" t="s">
        <v>238</v>
      </c>
      <c r="C21" s="162" t="s">
        <v>239</v>
      </c>
      <c r="D21" s="171"/>
      <c r="E21" s="40"/>
      <c r="F21" s="158"/>
      <c r="G21" s="177">
        <v>0</v>
      </c>
      <c r="H21" s="167"/>
      <c r="I21" s="40"/>
      <c r="J21" s="158"/>
      <c r="K21" s="177">
        <v>0</v>
      </c>
    </row>
    <row r="22" spans="2:11" ht="12.75">
      <c r="B22" s="148" t="s">
        <v>240</v>
      </c>
      <c r="C22" s="162" t="s">
        <v>241</v>
      </c>
      <c r="D22" s="171"/>
      <c r="E22" s="40"/>
      <c r="F22" s="158"/>
      <c r="G22" s="177">
        <v>0</v>
      </c>
      <c r="H22" s="167"/>
      <c r="I22" s="40"/>
      <c r="J22" s="158"/>
      <c r="K22" s="177">
        <v>0</v>
      </c>
    </row>
    <row r="23" spans="2:11" ht="12.75">
      <c r="B23" s="147" t="s">
        <v>242</v>
      </c>
      <c r="C23" s="161" t="s">
        <v>243</v>
      </c>
      <c r="D23" s="170">
        <f aca="true" t="shared" si="1" ref="D23:K23">SUM(D14:D22)</f>
        <v>35512</v>
      </c>
      <c r="E23" s="154">
        <f t="shared" si="1"/>
        <v>21753</v>
      </c>
      <c r="F23" s="159">
        <f t="shared" si="1"/>
        <v>3290</v>
      </c>
      <c r="G23" s="178">
        <f t="shared" si="1"/>
        <v>63010</v>
      </c>
      <c r="H23" s="166">
        <f t="shared" si="1"/>
        <v>34343</v>
      </c>
      <c r="I23" s="154">
        <f t="shared" si="1"/>
        <v>66594</v>
      </c>
      <c r="J23" s="159">
        <f t="shared" si="1"/>
        <v>11367</v>
      </c>
      <c r="K23" s="178">
        <f t="shared" si="1"/>
        <v>112305</v>
      </c>
    </row>
    <row r="24" spans="2:11" ht="12.75">
      <c r="B24" s="148" t="s">
        <v>244</v>
      </c>
      <c r="C24" s="162" t="s">
        <v>245</v>
      </c>
      <c r="D24" s="171"/>
      <c r="E24" s="40"/>
      <c r="F24" s="158">
        <v>33</v>
      </c>
      <c r="G24" s="177">
        <v>33</v>
      </c>
      <c r="H24" s="167"/>
      <c r="I24" s="40"/>
      <c r="J24" s="158">
        <v>165</v>
      </c>
      <c r="K24" s="177">
        <v>165</v>
      </c>
    </row>
    <row r="25" spans="2:11" ht="12.75">
      <c r="B25" s="148" t="s">
        <v>246</v>
      </c>
      <c r="C25" s="162" t="s">
        <v>247</v>
      </c>
      <c r="D25" s="171"/>
      <c r="E25" s="40"/>
      <c r="F25" s="158"/>
      <c r="G25" s="177">
        <v>0</v>
      </c>
      <c r="H25" s="167"/>
      <c r="I25" s="40"/>
      <c r="J25" s="158"/>
      <c r="K25" s="177">
        <v>0</v>
      </c>
    </row>
    <row r="26" spans="2:11" ht="12.75">
      <c r="B26" s="148" t="s">
        <v>248</v>
      </c>
      <c r="C26" s="162" t="s">
        <v>249</v>
      </c>
      <c r="D26" s="171"/>
      <c r="E26" s="40"/>
      <c r="F26" s="158"/>
      <c r="G26" s="177">
        <v>0</v>
      </c>
      <c r="H26" s="167"/>
      <c r="I26" s="40"/>
      <c r="J26" s="158"/>
      <c r="K26" s="177">
        <v>0</v>
      </c>
    </row>
    <row r="27" spans="2:11" ht="12.75">
      <c r="B27" s="148" t="s">
        <v>250</v>
      </c>
      <c r="C27" s="162" t="s">
        <v>251</v>
      </c>
      <c r="D27" s="171"/>
      <c r="E27" s="40"/>
      <c r="F27" s="158">
        <v>234</v>
      </c>
      <c r="G27" s="177">
        <v>234</v>
      </c>
      <c r="H27" s="167"/>
      <c r="I27" s="40"/>
      <c r="J27" s="158">
        <v>267</v>
      </c>
      <c r="K27" s="177">
        <v>267</v>
      </c>
    </row>
    <row r="28" spans="2:11" ht="12.75">
      <c r="B28" s="148" t="s">
        <v>252</v>
      </c>
      <c r="C28" s="162" t="s">
        <v>253</v>
      </c>
      <c r="D28" s="171"/>
      <c r="E28" s="40"/>
      <c r="F28" s="158"/>
      <c r="G28" s="177">
        <v>0</v>
      </c>
      <c r="H28" s="167"/>
      <c r="I28" s="40"/>
      <c r="J28" s="158"/>
      <c r="K28" s="177">
        <v>0</v>
      </c>
    </row>
    <row r="29" spans="2:11" ht="12.75">
      <c r="B29" s="148" t="s">
        <v>254</v>
      </c>
      <c r="C29" s="162" t="s">
        <v>255</v>
      </c>
      <c r="D29" s="171"/>
      <c r="E29" s="40"/>
      <c r="F29" s="158"/>
      <c r="G29" s="177">
        <v>0</v>
      </c>
      <c r="H29" s="167"/>
      <c r="I29" s="40"/>
      <c r="J29" s="158"/>
      <c r="K29" s="177">
        <v>0</v>
      </c>
    </row>
    <row r="30" spans="2:11" ht="12.75">
      <c r="B30" s="148" t="s">
        <v>256</v>
      </c>
      <c r="C30" s="162" t="s">
        <v>257</v>
      </c>
      <c r="D30" s="171"/>
      <c r="E30" s="40"/>
      <c r="F30" s="158"/>
      <c r="G30" s="177">
        <v>0</v>
      </c>
      <c r="H30" s="167"/>
      <c r="I30" s="40"/>
      <c r="J30" s="158"/>
      <c r="K30" s="177">
        <v>0</v>
      </c>
    </row>
    <row r="31" spans="2:11" ht="12.75">
      <c r="B31" s="148" t="s">
        <v>258</v>
      </c>
      <c r="C31" s="162" t="s">
        <v>259</v>
      </c>
      <c r="D31" s="171"/>
      <c r="E31" s="40"/>
      <c r="F31" s="158"/>
      <c r="G31" s="177">
        <v>0</v>
      </c>
      <c r="H31" s="167"/>
      <c r="I31" s="40"/>
      <c r="J31" s="158"/>
      <c r="K31" s="177">
        <v>0</v>
      </c>
    </row>
    <row r="32" spans="2:11" ht="12.75">
      <c r="B32" s="148" t="s">
        <v>260</v>
      </c>
      <c r="C32" s="162" t="s">
        <v>261</v>
      </c>
      <c r="D32" s="171"/>
      <c r="E32" s="40"/>
      <c r="F32" s="158"/>
      <c r="G32" s="177">
        <v>0</v>
      </c>
      <c r="H32" s="167"/>
      <c r="I32" s="40"/>
      <c r="J32" s="158"/>
      <c r="K32" s="177">
        <v>0</v>
      </c>
    </row>
    <row r="33" spans="2:11" ht="12.75">
      <c r="B33" s="147" t="s">
        <v>262</v>
      </c>
      <c r="C33" s="161" t="s">
        <v>263</v>
      </c>
      <c r="D33" s="170">
        <f aca="true" t="shared" si="2" ref="D33:K33">D24+D26+D27+D28+D31+D32</f>
        <v>0</v>
      </c>
      <c r="E33" s="154">
        <f t="shared" si="2"/>
        <v>0</v>
      </c>
      <c r="F33" s="159">
        <f t="shared" si="2"/>
        <v>267</v>
      </c>
      <c r="G33" s="178">
        <f t="shared" si="2"/>
        <v>267</v>
      </c>
      <c r="H33" s="166">
        <f t="shared" si="2"/>
        <v>0</v>
      </c>
      <c r="I33" s="154">
        <f t="shared" si="2"/>
        <v>0</v>
      </c>
      <c r="J33" s="159">
        <f t="shared" si="2"/>
        <v>432</v>
      </c>
      <c r="K33" s="178">
        <f t="shared" si="2"/>
        <v>432</v>
      </c>
    </row>
    <row r="34" spans="2:11" ht="12.75">
      <c r="B34" s="148" t="s">
        <v>264</v>
      </c>
      <c r="C34" s="162" t="s">
        <v>265</v>
      </c>
      <c r="D34" s="171"/>
      <c r="E34" s="40">
        <v>3725</v>
      </c>
      <c r="F34" s="158"/>
      <c r="G34" s="177">
        <v>3725</v>
      </c>
      <c r="H34" s="167"/>
      <c r="I34" s="40">
        <v>3573</v>
      </c>
      <c r="J34" s="158"/>
      <c r="K34" s="177">
        <v>3573</v>
      </c>
    </row>
    <row r="35" spans="2:11" ht="12.75">
      <c r="B35" s="148" t="s">
        <v>266</v>
      </c>
      <c r="C35" s="162" t="s">
        <v>267</v>
      </c>
      <c r="D35" s="171"/>
      <c r="E35" s="40"/>
      <c r="F35" s="158"/>
      <c r="G35" s="177">
        <v>0</v>
      </c>
      <c r="H35" s="167"/>
      <c r="I35" s="40"/>
      <c r="J35" s="158"/>
      <c r="K35" s="177">
        <v>0</v>
      </c>
    </row>
    <row r="36" spans="2:11" ht="12.75">
      <c r="B36" s="148" t="s">
        <v>268</v>
      </c>
      <c r="C36" s="162" t="s">
        <v>269</v>
      </c>
      <c r="D36" s="171"/>
      <c r="E36" s="40"/>
      <c r="F36" s="158"/>
      <c r="G36" s="177">
        <v>0</v>
      </c>
      <c r="H36" s="167"/>
      <c r="I36" s="40"/>
      <c r="J36" s="158"/>
      <c r="K36" s="177">
        <v>0</v>
      </c>
    </row>
    <row r="37" spans="2:11" ht="12.75">
      <c r="B37" s="148" t="s">
        <v>270</v>
      </c>
      <c r="C37" s="162" t="s">
        <v>271</v>
      </c>
      <c r="D37" s="171"/>
      <c r="E37" s="40"/>
      <c r="F37" s="158"/>
      <c r="G37" s="177">
        <v>0</v>
      </c>
      <c r="H37" s="167"/>
      <c r="I37" s="40"/>
      <c r="J37" s="158"/>
      <c r="K37" s="177">
        <v>0</v>
      </c>
    </row>
    <row r="38" spans="2:11" ht="25.5">
      <c r="B38" s="148" t="s">
        <v>272</v>
      </c>
      <c r="C38" s="162" t="s">
        <v>273</v>
      </c>
      <c r="D38" s="171"/>
      <c r="E38" s="40"/>
      <c r="F38" s="158"/>
      <c r="G38" s="177">
        <v>0</v>
      </c>
      <c r="H38" s="167"/>
      <c r="I38" s="40"/>
      <c r="J38" s="158"/>
      <c r="K38" s="177">
        <v>0</v>
      </c>
    </row>
    <row r="39" spans="2:11" ht="25.5">
      <c r="B39" s="147" t="s">
        <v>274</v>
      </c>
      <c r="C39" s="161" t="s">
        <v>275</v>
      </c>
      <c r="D39" s="170">
        <f aca="true" t="shared" si="3" ref="D39:K39">SUM(D34:D38)</f>
        <v>0</v>
      </c>
      <c r="E39" s="154">
        <f t="shared" si="3"/>
        <v>3725</v>
      </c>
      <c r="F39" s="159">
        <f t="shared" si="3"/>
        <v>0</v>
      </c>
      <c r="G39" s="178">
        <f t="shared" si="3"/>
        <v>3725</v>
      </c>
      <c r="H39" s="166">
        <f t="shared" si="3"/>
        <v>0</v>
      </c>
      <c r="I39" s="154">
        <f t="shared" si="3"/>
        <v>3573</v>
      </c>
      <c r="J39" s="159">
        <f t="shared" si="3"/>
        <v>0</v>
      </c>
      <c r="K39" s="178">
        <f t="shared" si="3"/>
        <v>3573</v>
      </c>
    </row>
    <row r="40" spans="2:11" ht="12.75">
      <c r="B40" s="147" t="s">
        <v>276</v>
      </c>
      <c r="C40" s="161" t="s">
        <v>277</v>
      </c>
      <c r="D40" s="170">
        <f aca="true" t="shared" si="4" ref="D40:K40">D13+D23+D33+D39</f>
        <v>35512</v>
      </c>
      <c r="E40" s="154">
        <f t="shared" si="4"/>
        <v>25478</v>
      </c>
      <c r="F40" s="159">
        <f t="shared" si="4"/>
        <v>3557</v>
      </c>
      <c r="G40" s="178">
        <f t="shared" si="4"/>
        <v>67002</v>
      </c>
      <c r="H40" s="166">
        <f t="shared" si="4"/>
        <v>34343</v>
      </c>
      <c r="I40" s="154">
        <f t="shared" si="4"/>
        <v>70167</v>
      </c>
      <c r="J40" s="159">
        <f t="shared" si="4"/>
        <v>12863</v>
      </c>
      <c r="K40" s="178">
        <f t="shared" si="4"/>
        <v>117374</v>
      </c>
    </row>
    <row r="41" spans="2:11" ht="12.75">
      <c r="B41" s="148" t="s">
        <v>278</v>
      </c>
      <c r="C41" s="162" t="s">
        <v>279</v>
      </c>
      <c r="D41" s="171"/>
      <c r="E41" s="40"/>
      <c r="F41" s="158"/>
      <c r="G41" s="177">
        <v>0</v>
      </c>
      <c r="H41" s="167"/>
      <c r="I41" s="40"/>
      <c r="J41" s="158"/>
      <c r="K41" s="177">
        <v>0</v>
      </c>
    </row>
    <row r="42" spans="2:11" ht="12.75">
      <c r="B42" s="148" t="s">
        <v>280</v>
      </c>
      <c r="C42" s="162" t="s">
        <v>281</v>
      </c>
      <c r="D42" s="171"/>
      <c r="E42" s="40"/>
      <c r="F42" s="158"/>
      <c r="G42" s="177">
        <v>0</v>
      </c>
      <c r="H42" s="167"/>
      <c r="I42" s="40"/>
      <c r="J42" s="158"/>
      <c r="K42" s="177">
        <v>0</v>
      </c>
    </row>
    <row r="43" spans="2:11" ht="12.75">
      <c r="B43" s="148" t="s">
        <v>282</v>
      </c>
      <c r="C43" s="162" t="s">
        <v>283</v>
      </c>
      <c r="D43" s="171"/>
      <c r="E43" s="40"/>
      <c r="F43" s="158"/>
      <c r="G43" s="177">
        <v>0</v>
      </c>
      <c r="H43" s="167"/>
      <c r="I43" s="40"/>
      <c r="J43" s="158"/>
      <c r="K43" s="177">
        <v>0</v>
      </c>
    </row>
    <row r="44" spans="2:11" ht="12.75">
      <c r="B44" s="148" t="s">
        <v>284</v>
      </c>
      <c r="C44" s="162" t="s">
        <v>285</v>
      </c>
      <c r="D44" s="171"/>
      <c r="E44" s="40"/>
      <c r="F44" s="158"/>
      <c r="G44" s="177">
        <v>0</v>
      </c>
      <c r="H44" s="167"/>
      <c r="I44" s="40"/>
      <c r="J44" s="158"/>
      <c r="K44" s="177">
        <v>0</v>
      </c>
    </row>
    <row r="45" spans="2:11" ht="25.5">
      <c r="B45" s="148" t="s">
        <v>286</v>
      </c>
      <c r="C45" s="162" t="s">
        <v>287</v>
      </c>
      <c r="D45" s="171"/>
      <c r="E45" s="40"/>
      <c r="F45" s="158"/>
      <c r="G45" s="177">
        <v>0</v>
      </c>
      <c r="H45" s="167"/>
      <c r="I45" s="40"/>
      <c r="J45" s="158"/>
      <c r="K45" s="177">
        <v>0</v>
      </c>
    </row>
    <row r="46" spans="2:11" ht="12.75">
      <c r="B46" s="148" t="s">
        <v>288</v>
      </c>
      <c r="C46" s="162" t="s">
        <v>289</v>
      </c>
      <c r="D46" s="171"/>
      <c r="E46" s="40"/>
      <c r="F46" s="158"/>
      <c r="G46" s="177">
        <v>0</v>
      </c>
      <c r="H46" s="167"/>
      <c r="I46" s="40"/>
      <c r="J46" s="158"/>
      <c r="K46" s="177">
        <v>0</v>
      </c>
    </row>
    <row r="47" spans="2:11" ht="12.75">
      <c r="B47" s="147" t="s">
        <v>290</v>
      </c>
      <c r="C47" s="161" t="s">
        <v>291</v>
      </c>
      <c r="D47" s="170">
        <f aca="true" t="shared" si="5" ref="D47:K47">D41+D42+D43+D44+D45+D46</f>
        <v>0</v>
      </c>
      <c r="E47" s="154">
        <f t="shared" si="5"/>
        <v>0</v>
      </c>
      <c r="F47" s="159">
        <f t="shared" si="5"/>
        <v>0</v>
      </c>
      <c r="G47" s="178">
        <f t="shared" si="5"/>
        <v>0</v>
      </c>
      <c r="H47" s="166">
        <f t="shared" si="5"/>
        <v>0</v>
      </c>
      <c r="I47" s="154">
        <f t="shared" si="5"/>
        <v>0</v>
      </c>
      <c r="J47" s="159">
        <f t="shared" si="5"/>
        <v>0</v>
      </c>
      <c r="K47" s="178">
        <f t="shared" si="5"/>
        <v>0</v>
      </c>
    </row>
    <row r="48" spans="2:11" ht="25.5">
      <c r="B48" s="148" t="s">
        <v>292</v>
      </c>
      <c r="C48" s="162" t="s">
        <v>293</v>
      </c>
      <c r="D48" s="171"/>
      <c r="E48" s="40"/>
      <c r="F48" s="158"/>
      <c r="G48" s="177">
        <v>0</v>
      </c>
      <c r="H48" s="167"/>
      <c r="I48" s="40"/>
      <c r="J48" s="158"/>
      <c r="K48" s="177">
        <v>0</v>
      </c>
    </row>
    <row r="49" spans="2:11" ht="12.75">
      <c r="B49" s="148" t="s">
        <v>294</v>
      </c>
      <c r="C49" s="162" t="s">
        <v>295</v>
      </c>
      <c r="D49" s="171"/>
      <c r="E49" s="40"/>
      <c r="F49" s="158">
        <v>813</v>
      </c>
      <c r="G49" s="177">
        <v>813</v>
      </c>
      <c r="H49" s="167"/>
      <c r="I49" s="40"/>
      <c r="J49" s="158">
        <v>942</v>
      </c>
      <c r="K49" s="177">
        <v>942</v>
      </c>
    </row>
    <row r="50" spans="2:11" ht="12.75">
      <c r="B50" s="148" t="s">
        <v>296</v>
      </c>
      <c r="C50" s="162" t="s">
        <v>297</v>
      </c>
      <c r="D50" s="171"/>
      <c r="E50" s="40"/>
      <c r="F50" s="158"/>
      <c r="G50" s="177">
        <v>0</v>
      </c>
      <c r="H50" s="167"/>
      <c r="I50" s="40"/>
      <c r="J50" s="158"/>
      <c r="K50" s="177">
        <v>0</v>
      </c>
    </row>
    <row r="51" spans="2:11" ht="25.5">
      <c r="B51" s="148" t="s">
        <v>298</v>
      </c>
      <c r="C51" s="162" t="s">
        <v>299</v>
      </c>
      <c r="D51" s="171"/>
      <c r="E51" s="40"/>
      <c r="F51" s="158"/>
      <c r="G51" s="177">
        <v>0</v>
      </c>
      <c r="H51" s="167"/>
      <c r="I51" s="40"/>
      <c r="J51" s="158"/>
      <c r="K51" s="177">
        <v>0</v>
      </c>
    </row>
    <row r="52" spans="2:11" ht="12.75">
      <c r="B52" s="148" t="s">
        <v>300</v>
      </c>
      <c r="C52" s="162" t="s">
        <v>301</v>
      </c>
      <c r="D52" s="171"/>
      <c r="E52" s="40"/>
      <c r="F52" s="158"/>
      <c r="G52" s="177">
        <v>0</v>
      </c>
      <c r="H52" s="167"/>
      <c r="I52" s="40"/>
      <c r="J52" s="158"/>
      <c r="K52" s="177">
        <v>0</v>
      </c>
    </row>
    <row r="53" spans="2:11" ht="12.75">
      <c r="B53" s="148" t="s">
        <v>302</v>
      </c>
      <c r="C53" s="162" t="s">
        <v>303</v>
      </c>
      <c r="D53" s="171"/>
      <c r="E53" s="40"/>
      <c r="F53" s="158"/>
      <c r="G53" s="177">
        <v>0</v>
      </c>
      <c r="H53" s="167"/>
      <c r="I53" s="40"/>
      <c r="J53" s="158"/>
      <c r="K53" s="177">
        <v>0</v>
      </c>
    </row>
    <row r="54" spans="2:11" ht="12.75">
      <c r="B54" s="148" t="s">
        <v>304</v>
      </c>
      <c r="C54" s="162" t="s">
        <v>305</v>
      </c>
      <c r="D54" s="171"/>
      <c r="E54" s="40"/>
      <c r="F54" s="158"/>
      <c r="G54" s="177">
        <v>0</v>
      </c>
      <c r="H54" s="167"/>
      <c r="I54" s="40"/>
      <c r="J54" s="158"/>
      <c r="K54" s="177">
        <v>0</v>
      </c>
    </row>
    <row r="55" spans="2:11" ht="12.75">
      <c r="B55" s="148" t="s">
        <v>306</v>
      </c>
      <c r="C55" s="162" t="s">
        <v>307</v>
      </c>
      <c r="D55" s="171"/>
      <c r="E55" s="40"/>
      <c r="F55" s="158"/>
      <c r="G55" s="177">
        <v>0</v>
      </c>
      <c r="H55" s="167"/>
      <c r="I55" s="40"/>
      <c r="J55" s="158"/>
      <c r="K55" s="177">
        <v>0</v>
      </c>
    </row>
    <row r="56" spans="2:11" ht="12.75">
      <c r="B56" s="148" t="s">
        <v>308</v>
      </c>
      <c r="C56" s="162" t="s">
        <v>309</v>
      </c>
      <c r="D56" s="171"/>
      <c r="E56" s="40"/>
      <c r="F56" s="158"/>
      <c r="G56" s="177">
        <v>0</v>
      </c>
      <c r="H56" s="167"/>
      <c r="I56" s="40"/>
      <c r="J56" s="158"/>
      <c r="K56" s="177">
        <v>0</v>
      </c>
    </row>
    <row r="57" spans="2:11" ht="12.75">
      <c r="B57" s="148" t="s">
        <v>310</v>
      </c>
      <c r="C57" s="162" t="s">
        <v>311</v>
      </c>
      <c r="D57" s="171"/>
      <c r="E57" s="40"/>
      <c r="F57" s="158"/>
      <c r="G57" s="177">
        <v>0</v>
      </c>
      <c r="H57" s="167"/>
      <c r="I57" s="40"/>
      <c r="J57" s="158"/>
      <c r="K57" s="177">
        <v>0</v>
      </c>
    </row>
    <row r="58" spans="2:11" ht="25.5">
      <c r="B58" s="148" t="s">
        <v>312</v>
      </c>
      <c r="C58" s="162" t="s">
        <v>313</v>
      </c>
      <c r="D58" s="171"/>
      <c r="E58" s="40"/>
      <c r="F58" s="158"/>
      <c r="G58" s="177">
        <v>0</v>
      </c>
      <c r="H58" s="167"/>
      <c r="I58" s="40"/>
      <c r="J58" s="158"/>
      <c r="K58" s="177">
        <v>0</v>
      </c>
    </row>
    <row r="59" spans="2:11" ht="12.75">
      <c r="B59" s="147" t="s">
        <v>314</v>
      </c>
      <c r="C59" s="161" t="s">
        <v>315</v>
      </c>
      <c r="D59" s="170">
        <f aca="true" t="shared" si="6" ref="D59:K59">D48+D49+D50+D52</f>
        <v>0</v>
      </c>
      <c r="E59" s="154">
        <f t="shared" si="6"/>
        <v>0</v>
      </c>
      <c r="F59" s="159">
        <f t="shared" si="6"/>
        <v>813</v>
      </c>
      <c r="G59" s="178">
        <f t="shared" si="6"/>
        <v>813</v>
      </c>
      <c r="H59" s="166">
        <f t="shared" si="6"/>
        <v>0</v>
      </c>
      <c r="I59" s="154">
        <f t="shared" si="6"/>
        <v>0</v>
      </c>
      <c r="J59" s="159">
        <f t="shared" si="6"/>
        <v>942</v>
      </c>
      <c r="K59" s="178">
        <f t="shared" si="6"/>
        <v>942</v>
      </c>
    </row>
    <row r="60" spans="2:11" ht="12.75">
      <c r="B60" s="148" t="s">
        <v>316</v>
      </c>
      <c r="C60" s="162" t="s">
        <v>317</v>
      </c>
      <c r="D60" s="171"/>
      <c r="E60" s="40"/>
      <c r="F60" s="158"/>
      <c r="G60" s="177">
        <v>0</v>
      </c>
      <c r="H60" s="167"/>
      <c r="I60" s="40"/>
      <c r="J60" s="158"/>
      <c r="K60" s="177">
        <v>0</v>
      </c>
    </row>
    <row r="61" spans="2:11" ht="12.75">
      <c r="B61" s="148" t="s">
        <v>318</v>
      </c>
      <c r="C61" s="162" t="s">
        <v>319</v>
      </c>
      <c r="D61" s="171"/>
      <c r="E61" s="40"/>
      <c r="F61" s="158"/>
      <c r="G61" s="177">
        <v>0</v>
      </c>
      <c r="H61" s="167"/>
      <c r="I61" s="40"/>
      <c r="J61" s="158"/>
      <c r="K61" s="177">
        <v>0</v>
      </c>
    </row>
    <row r="62" spans="2:11" ht="12.75">
      <c r="B62" s="148" t="s">
        <v>320</v>
      </c>
      <c r="C62" s="162" t="s">
        <v>321</v>
      </c>
      <c r="D62" s="171"/>
      <c r="E62" s="40"/>
      <c r="F62" s="158"/>
      <c r="G62" s="177">
        <v>0</v>
      </c>
      <c r="H62" s="167"/>
      <c r="I62" s="40"/>
      <c r="J62" s="158"/>
      <c r="K62" s="177">
        <v>0</v>
      </c>
    </row>
    <row r="63" spans="2:11" ht="25.5">
      <c r="B63" s="148" t="s">
        <v>322</v>
      </c>
      <c r="C63" s="162" t="s">
        <v>323</v>
      </c>
      <c r="D63" s="171"/>
      <c r="E63" s="40"/>
      <c r="F63" s="158"/>
      <c r="G63" s="177">
        <v>0</v>
      </c>
      <c r="H63" s="167"/>
      <c r="I63" s="40"/>
      <c r="J63" s="158"/>
      <c r="K63" s="177">
        <v>0</v>
      </c>
    </row>
    <row r="64" spans="2:11" ht="25.5">
      <c r="B64" s="148" t="s">
        <v>324</v>
      </c>
      <c r="C64" s="162" t="s">
        <v>325</v>
      </c>
      <c r="D64" s="171"/>
      <c r="E64" s="40"/>
      <c r="F64" s="158"/>
      <c r="G64" s="177">
        <v>0</v>
      </c>
      <c r="H64" s="167"/>
      <c r="I64" s="40"/>
      <c r="J64" s="158"/>
      <c r="K64" s="177">
        <v>0</v>
      </c>
    </row>
    <row r="65" spans="2:11" ht="25.5">
      <c r="B65" s="148" t="s">
        <v>326</v>
      </c>
      <c r="C65" s="162" t="s">
        <v>327</v>
      </c>
      <c r="D65" s="171"/>
      <c r="E65" s="40"/>
      <c r="F65" s="158"/>
      <c r="G65" s="177">
        <v>0</v>
      </c>
      <c r="H65" s="167"/>
      <c r="I65" s="40"/>
      <c r="J65" s="158"/>
      <c r="K65" s="177">
        <v>0</v>
      </c>
    </row>
    <row r="66" spans="2:11" ht="12.75">
      <c r="B66" s="147" t="s">
        <v>328</v>
      </c>
      <c r="C66" s="161" t="s">
        <v>329</v>
      </c>
      <c r="D66" s="170">
        <f aca="true" t="shared" si="7" ref="D66:K66">D60+D63</f>
        <v>0</v>
      </c>
      <c r="E66" s="154">
        <f t="shared" si="7"/>
        <v>0</v>
      </c>
      <c r="F66" s="159">
        <f t="shared" si="7"/>
        <v>0</v>
      </c>
      <c r="G66" s="178">
        <f t="shared" si="7"/>
        <v>0</v>
      </c>
      <c r="H66" s="166">
        <f t="shared" si="7"/>
        <v>0</v>
      </c>
      <c r="I66" s="154">
        <f t="shared" si="7"/>
        <v>0</v>
      </c>
      <c r="J66" s="159">
        <f t="shared" si="7"/>
        <v>0</v>
      </c>
      <c r="K66" s="178">
        <f t="shared" si="7"/>
        <v>0</v>
      </c>
    </row>
    <row r="67" spans="2:11" ht="12.75">
      <c r="B67" s="148" t="s">
        <v>330</v>
      </c>
      <c r="C67" s="162" t="s">
        <v>331</v>
      </c>
      <c r="D67" s="171"/>
      <c r="E67" s="40"/>
      <c r="F67" s="158">
        <v>99</v>
      </c>
      <c r="G67" s="177">
        <v>99</v>
      </c>
      <c r="H67" s="167"/>
      <c r="I67" s="40"/>
      <c r="J67" s="158">
        <v>208</v>
      </c>
      <c r="K67" s="177">
        <v>208</v>
      </c>
    </row>
    <row r="68" spans="2:11" ht="12.75">
      <c r="B68" s="148" t="s">
        <v>332</v>
      </c>
      <c r="C68" s="162" t="s">
        <v>333</v>
      </c>
      <c r="D68" s="171"/>
      <c r="E68" s="40"/>
      <c r="F68" s="158">
        <v>9493</v>
      </c>
      <c r="G68" s="177">
        <v>9493</v>
      </c>
      <c r="H68" s="167"/>
      <c r="I68" s="40"/>
      <c r="J68" s="158">
        <v>2486</v>
      </c>
      <c r="K68" s="177">
        <v>2486</v>
      </c>
    </row>
    <row r="69" spans="2:11" ht="25.5">
      <c r="B69" s="148" t="s">
        <v>334</v>
      </c>
      <c r="C69" s="162" t="s">
        <v>335</v>
      </c>
      <c r="D69" s="171"/>
      <c r="E69" s="40"/>
      <c r="F69" s="158">
        <v>9493</v>
      </c>
      <c r="G69" s="177">
        <v>9493</v>
      </c>
      <c r="H69" s="167"/>
      <c r="I69" s="40"/>
      <c r="J69" s="158">
        <v>2486</v>
      </c>
      <c r="K69" s="177">
        <v>2486</v>
      </c>
    </row>
    <row r="70" spans="2:11" ht="12.75">
      <c r="B70" s="148" t="s">
        <v>336</v>
      </c>
      <c r="C70" s="162" t="s">
        <v>337</v>
      </c>
      <c r="D70" s="171"/>
      <c r="E70" s="40"/>
      <c r="F70" s="158"/>
      <c r="G70" s="177">
        <v>0</v>
      </c>
      <c r="H70" s="167"/>
      <c r="I70" s="40"/>
      <c r="J70" s="158"/>
      <c r="K70" s="177">
        <v>0</v>
      </c>
    </row>
    <row r="71" spans="2:11" ht="12.75">
      <c r="B71" s="148" t="s">
        <v>338</v>
      </c>
      <c r="C71" s="162" t="s">
        <v>339</v>
      </c>
      <c r="D71" s="171"/>
      <c r="E71" s="40"/>
      <c r="F71" s="158"/>
      <c r="G71" s="177">
        <v>0</v>
      </c>
      <c r="H71" s="167"/>
      <c r="I71" s="40"/>
      <c r="J71" s="158"/>
      <c r="K71" s="177">
        <v>0</v>
      </c>
    </row>
    <row r="72" spans="2:11" ht="12.75">
      <c r="B72" s="148" t="s">
        <v>340</v>
      </c>
      <c r="C72" s="162" t="s">
        <v>341</v>
      </c>
      <c r="D72" s="171"/>
      <c r="E72" s="40"/>
      <c r="F72" s="158"/>
      <c r="G72" s="177">
        <v>0</v>
      </c>
      <c r="H72" s="167"/>
      <c r="I72" s="40"/>
      <c r="J72" s="158"/>
      <c r="K72" s="177">
        <v>0</v>
      </c>
    </row>
    <row r="73" spans="2:11" ht="25.5">
      <c r="B73" s="148" t="s">
        <v>342</v>
      </c>
      <c r="C73" s="162" t="s">
        <v>343</v>
      </c>
      <c r="D73" s="171"/>
      <c r="E73" s="40"/>
      <c r="F73" s="158"/>
      <c r="G73" s="177">
        <v>0</v>
      </c>
      <c r="H73" s="167"/>
      <c r="I73" s="40"/>
      <c r="J73" s="158"/>
      <c r="K73" s="177">
        <v>0</v>
      </c>
    </row>
    <row r="74" spans="2:11" ht="12.75">
      <c r="B74" s="148" t="s">
        <v>344</v>
      </c>
      <c r="C74" s="162" t="s">
        <v>345</v>
      </c>
      <c r="D74" s="171"/>
      <c r="E74" s="40"/>
      <c r="F74" s="158"/>
      <c r="G74" s="177">
        <v>0</v>
      </c>
      <c r="H74" s="167"/>
      <c r="I74" s="40"/>
      <c r="J74" s="158"/>
      <c r="K74" s="177">
        <v>0</v>
      </c>
    </row>
    <row r="75" spans="2:11" ht="12.75">
      <c r="B75" s="147" t="s">
        <v>346</v>
      </c>
      <c r="C75" s="161" t="s">
        <v>347</v>
      </c>
      <c r="D75" s="170">
        <f aca="true" t="shared" si="8" ref="D75:K75">D67+D68+D71+D72</f>
        <v>0</v>
      </c>
      <c r="E75" s="154">
        <f t="shared" si="8"/>
        <v>0</v>
      </c>
      <c r="F75" s="159">
        <f t="shared" si="8"/>
        <v>9592</v>
      </c>
      <c r="G75" s="178">
        <f t="shared" si="8"/>
        <v>9592</v>
      </c>
      <c r="H75" s="166">
        <f t="shared" si="8"/>
        <v>0</v>
      </c>
      <c r="I75" s="154">
        <f t="shared" si="8"/>
        <v>0</v>
      </c>
      <c r="J75" s="159">
        <f t="shared" si="8"/>
        <v>2694</v>
      </c>
      <c r="K75" s="178">
        <f t="shared" si="8"/>
        <v>2694</v>
      </c>
    </row>
    <row r="76" spans="2:11" ht="12.75">
      <c r="B76" s="148" t="s">
        <v>348</v>
      </c>
      <c r="C76" s="162" t="s">
        <v>349</v>
      </c>
      <c r="D76" s="171"/>
      <c r="E76" s="40"/>
      <c r="F76" s="158"/>
      <c r="G76" s="177">
        <v>0</v>
      </c>
      <c r="H76" s="167"/>
      <c r="I76" s="40"/>
      <c r="J76" s="158"/>
      <c r="K76" s="177">
        <v>0</v>
      </c>
    </row>
    <row r="77" spans="2:11" ht="12.75">
      <c r="B77" s="148" t="s">
        <v>350</v>
      </c>
      <c r="C77" s="162" t="s">
        <v>351</v>
      </c>
      <c r="D77" s="171"/>
      <c r="E77" s="40"/>
      <c r="F77" s="158">
        <v>15</v>
      </c>
      <c r="G77" s="177">
        <v>15</v>
      </c>
      <c r="H77" s="167"/>
      <c r="I77" s="40"/>
      <c r="J77" s="158">
        <v>813</v>
      </c>
      <c r="K77" s="177">
        <v>813</v>
      </c>
    </row>
    <row r="78" spans="2:11" ht="12.75">
      <c r="B78" s="148" t="s">
        <v>352</v>
      </c>
      <c r="C78" s="162" t="s">
        <v>353</v>
      </c>
      <c r="D78" s="171"/>
      <c r="E78" s="40"/>
      <c r="F78" s="158"/>
      <c r="G78" s="177">
        <v>0</v>
      </c>
      <c r="H78" s="167"/>
      <c r="I78" s="40"/>
      <c r="J78" s="158"/>
      <c r="K78" s="177">
        <v>0</v>
      </c>
    </row>
    <row r="79" spans="2:11" ht="12.75">
      <c r="B79" s="148" t="s">
        <v>354</v>
      </c>
      <c r="C79" s="162" t="s">
        <v>355</v>
      </c>
      <c r="D79" s="171"/>
      <c r="E79" s="40"/>
      <c r="F79" s="158"/>
      <c r="G79" s="177">
        <v>0</v>
      </c>
      <c r="H79" s="167"/>
      <c r="I79" s="40"/>
      <c r="J79" s="158"/>
      <c r="K79" s="177">
        <v>0</v>
      </c>
    </row>
    <row r="80" spans="2:11" ht="12.75">
      <c r="B80" s="147" t="s">
        <v>356</v>
      </c>
      <c r="C80" s="161" t="s">
        <v>357</v>
      </c>
      <c r="D80" s="170">
        <f aca="true" t="shared" si="9" ref="D80:K80">D76+D77+D78+D79</f>
        <v>0</v>
      </c>
      <c r="E80" s="154">
        <f t="shared" si="9"/>
        <v>0</v>
      </c>
      <c r="F80" s="159">
        <f t="shared" si="9"/>
        <v>15</v>
      </c>
      <c r="G80" s="178">
        <f t="shared" si="9"/>
        <v>15</v>
      </c>
      <c r="H80" s="166">
        <f t="shared" si="9"/>
        <v>0</v>
      </c>
      <c r="I80" s="154">
        <f t="shared" si="9"/>
        <v>0</v>
      </c>
      <c r="J80" s="159">
        <f t="shared" si="9"/>
        <v>813</v>
      </c>
      <c r="K80" s="178">
        <f t="shared" si="9"/>
        <v>813</v>
      </c>
    </row>
    <row r="81" spans="2:11" ht="12.75">
      <c r="B81" s="147" t="s">
        <v>358</v>
      </c>
      <c r="C81" s="161" t="s">
        <v>359</v>
      </c>
      <c r="D81" s="170">
        <f aca="true" t="shared" si="10" ref="D81:K81">D47+D59+D66+D75+D80</f>
        <v>0</v>
      </c>
      <c r="E81" s="154">
        <f t="shared" si="10"/>
        <v>0</v>
      </c>
      <c r="F81" s="159">
        <f t="shared" si="10"/>
        <v>10420</v>
      </c>
      <c r="G81" s="178">
        <f t="shared" si="10"/>
        <v>10420</v>
      </c>
      <c r="H81" s="166">
        <f t="shared" si="10"/>
        <v>0</v>
      </c>
      <c r="I81" s="154">
        <f t="shared" si="10"/>
        <v>0</v>
      </c>
      <c r="J81" s="159">
        <f t="shared" si="10"/>
        <v>4449</v>
      </c>
      <c r="K81" s="178">
        <f t="shared" si="10"/>
        <v>4449</v>
      </c>
    </row>
    <row r="82" spans="2:11" ht="13.5" thickBot="1">
      <c r="B82" s="149" t="s">
        <v>360</v>
      </c>
      <c r="C82" s="163" t="s">
        <v>361</v>
      </c>
      <c r="D82" s="172">
        <f aca="true" t="shared" si="11" ref="D82:K82">D40+D81</f>
        <v>35512</v>
      </c>
      <c r="E82" s="155">
        <f t="shared" si="11"/>
        <v>25478</v>
      </c>
      <c r="F82" s="160">
        <f t="shared" si="11"/>
        <v>13977</v>
      </c>
      <c r="G82" s="179">
        <f t="shared" si="11"/>
        <v>77422</v>
      </c>
      <c r="H82" s="168">
        <f t="shared" si="11"/>
        <v>34343</v>
      </c>
      <c r="I82" s="155">
        <f t="shared" si="11"/>
        <v>70167</v>
      </c>
      <c r="J82" s="160">
        <f t="shared" si="11"/>
        <v>17312</v>
      </c>
      <c r="K82" s="179">
        <f t="shared" si="11"/>
        <v>121823</v>
      </c>
    </row>
    <row r="83" spans="2:11" ht="13.5" thickTop="1">
      <c r="B83" s="150" t="s">
        <v>209</v>
      </c>
      <c r="C83" s="164" t="s">
        <v>362</v>
      </c>
      <c r="D83" s="173"/>
      <c r="E83" s="156"/>
      <c r="F83" s="174"/>
      <c r="G83" s="180"/>
      <c r="H83" s="169"/>
      <c r="I83" s="156"/>
      <c r="J83" s="174"/>
      <c r="K83" s="180"/>
    </row>
    <row r="84" spans="2:11" ht="12.75">
      <c r="B84" s="148" t="s">
        <v>363</v>
      </c>
      <c r="C84" s="162" t="s">
        <v>364</v>
      </c>
      <c r="D84" s="171"/>
      <c r="E84" s="40"/>
      <c r="F84" s="158"/>
      <c r="G84" s="177">
        <v>0</v>
      </c>
      <c r="H84" s="167"/>
      <c r="I84" s="40"/>
      <c r="J84" s="158"/>
      <c r="K84" s="177">
        <v>0</v>
      </c>
    </row>
    <row r="85" spans="2:11" ht="12.75">
      <c r="B85" s="148" t="s">
        <v>365</v>
      </c>
      <c r="C85" s="162" t="s">
        <v>366</v>
      </c>
      <c r="D85" s="171"/>
      <c r="E85" s="40"/>
      <c r="F85" s="158">
        <v>59255</v>
      </c>
      <c r="G85" s="177">
        <v>59255</v>
      </c>
      <c r="H85" s="167"/>
      <c r="I85" s="40"/>
      <c r="J85" s="158">
        <v>59255</v>
      </c>
      <c r="K85" s="177">
        <v>59255</v>
      </c>
    </row>
    <row r="86" spans="2:11" ht="12.75">
      <c r="B86" s="147" t="s">
        <v>367</v>
      </c>
      <c r="C86" s="161" t="s">
        <v>368</v>
      </c>
      <c r="D86" s="170">
        <f aca="true" t="shared" si="12" ref="D86:K86">D84+D85</f>
        <v>0</v>
      </c>
      <c r="E86" s="154">
        <f t="shared" si="12"/>
        <v>0</v>
      </c>
      <c r="F86" s="159">
        <f t="shared" si="12"/>
        <v>59255</v>
      </c>
      <c r="G86" s="178">
        <f t="shared" si="12"/>
        <v>59255</v>
      </c>
      <c r="H86" s="166">
        <f t="shared" si="12"/>
        <v>0</v>
      </c>
      <c r="I86" s="154">
        <f t="shared" si="12"/>
        <v>0</v>
      </c>
      <c r="J86" s="159">
        <f t="shared" si="12"/>
        <v>59255</v>
      </c>
      <c r="K86" s="178">
        <f t="shared" si="12"/>
        <v>59255</v>
      </c>
    </row>
    <row r="87" spans="2:11" ht="12.75">
      <c r="B87" s="148" t="s">
        <v>369</v>
      </c>
      <c r="C87" s="162" t="s">
        <v>370</v>
      </c>
      <c r="D87" s="171"/>
      <c r="E87" s="40"/>
      <c r="F87" s="158"/>
      <c r="G87" s="177">
        <v>0</v>
      </c>
      <c r="H87" s="167"/>
      <c r="I87" s="40"/>
      <c r="J87" s="158"/>
      <c r="K87" s="177">
        <v>0</v>
      </c>
    </row>
    <row r="88" spans="2:11" ht="12.75">
      <c r="B88" s="148" t="s">
        <v>371</v>
      </c>
      <c r="C88" s="162" t="s">
        <v>372</v>
      </c>
      <c r="D88" s="171"/>
      <c r="E88" s="40"/>
      <c r="F88" s="158">
        <v>7718</v>
      </c>
      <c r="G88" s="177">
        <v>7718</v>
      </c>
      <c r="H88" s="167"/>
      <c r="I88" s="40"/>
      <c r="J88" s="158">
        <v>55622</v>
      </c>
      <c r="K88" s="177">
        <v>55622</v>
      </c>
    </row>
    <row r="89" spans="2:11" ht="12.75">
      <c r="B89" s="147" t="s">
        <v>373</v>
      </c>
      <c r="C89" s="161" t="s">
        <v>374</v>
      </c>
      <c r="D89" s="170">
        <f aca="true" t="shared" si="13" ref="D89:K89">D87+D88</f>
        <v>0</v>
      </c>
      <c r="E89" s="154">
        <f t="shared" si="13"/>
        <v>0</v>
      </c>
      <c r="F89" s="159">
        <f t="shared" si="13"/>
        <v>7718</v>
      </c>
      <c r="G89" s="178">
        <f t="shared" si="13"/>
        <v>7718</v>
      </c>
      <c r="H89" s="166">
        <f t="shared" si="13"/>
        <v>0</v>
      </c>
      <c r="I89" s="154">
        <f t="shared" si="13"/>
        <v>0</v>
      </c>
      <c r="J89" s="159">
        <f t="shared" si="13"/>
        <v>55622</v>
      </c>
      <c r="K89" s="178">
        <f t="shared" si="13"/>
        <v>55622</v>
      </c>
    </row>
    <row r="90" spans="2:11" ht="12.75">
      <c r="B90" s="148" t="s">
        <v>375</v>
      </c>
      <c r="C90" s="162" t="s">
        <v>376</v>
      </c>
      <c r="D90" s="171"/>
      <c r="E90" s="40"/>
      <c r="F90" s="158"/>
      <c r="G90" s="177">
        <v>0</v>
      </c>
      <c r="H90" s="167"/>
      <c r="I90" s="40"/>
      <c r="J90" s="158"/>
      <c r="K90" s="177">
        <v>0</v>
      </c>
    </row>
    <row r="91" spans="2:11" ht="12.75">
      <c r="B91" s="148" t="s">
        <v>377</v>
      </c>
      <c r="C91" s="162" t="s">
        <v>378</v>
      </c>
      <c r="D91" s="171"/>
      <c r="E91" s="40"/>
      <c r="F91" s="158"/>
      <c r="G91" s="177">
        <v>0</v>
      </c>
      <c r="H91" s="167"/>
      <c r="I91" s="40"/>
      <c r="J91" s="158"/>
      <c r="K91" s="177">
        <v>0</v>
      </c>
    </row>
    <row r="92" spans="2:11" ht="12.75">
      <c r="B92" s="147" t="s">
        <v>379</v>
      </c>
      <c r="C92" s="161" t="s">
        <v>380</v>
      </c>
      <c r="D92" s="170">
        <f aca="true" t="shared" si="14" ref="D92:K92">D90+D91</f>
        <v>0</v>
      </c>
      <c r="E92" s="154">
        <f t="shared" si="14"/>
        <v>0</v>
      </c>
      <c r="F92" s="159">
        <f t="shared" si="14"/>
        <v>0</v>
      </c>
      <c r="G92" s="178">
        <f t="shared" si="14"/>
        <v>0</v>
      </c>
      <c r="H92" s="166">
        <f t="shared" si="14"/>
        <v>0</v>
      </c>
      <c r="I92" s="154">
        <f t="shared" si="14"/>
        <v>0</v>
      </c>
      <c r="J92" s="159">
        <f t="shared" si="14"/>
        <v>0</v>
      </c>
      <c r="K92" s="178">
        <f t="shared" si="14"/>
        <v>0</v>
      </c>
    </row>
    <row r="93" spans="2:11" ht="12.75">
      <c r="B93" s="147" t="s">
        <v>381</v>
      </c>
      <c r="C93" s="161" t="s">
        <v>382</v>
      </c>
      <c r="D93" s="170">
        <f aca="true" t="shared" si="15" ref="D93:K93">D86+D89+D92</f>
        <v>0</v>
      </c>
      <c r="E93" s="154">
        <f t="shared" si="15"/>
        <v>0</v>
      </c>
      <c r="F93" s="159">
        <f t="shared" si="15"/>
        <v>66973</v>
      </c>
      <c r="G93" s="178">
        <f t="shared" si="15"/>
        <v>66973</v>
      </c>
      <c r="H93" s="166">
        <f t="shared" si="15"/>
        <v>0</v>
      </c>
      <c r="I93" s="154">
        <f t="shared" si="15"/>
        <v>0</v>
      </c>
      <c r="J93" s="159">
        <f t="shared" si="15"/>
        <v>114877</v>
      </c>
      <c r="K93" s="178">
        <f t="shared" si="15"/>
        <v>114877</v>
      </c>
    </row>
    <row r="94" spans="2:11" ht="12.75">
      <c r="B94" s="148" t="s">
        <v>383</v>
      </c>
      <c r="C94" s="162" t="s">
        <v>384</v>
      </c>
      <c r="D94" s="171">
        <f aca="true" t="shared" si="16" ref="D94:I94">D95+D96</f>
        <v>0</v>
      </c>
      <c r="E94" s="40">
        <f t="shared" si="16"/>
        <v>0</v>
      </c>
      <c r="F94" s="158">
        <f t="shared" si="16"/>
        <v>9558</v>
      </c>
      <c r="G94" s="177">
        <f t="shared" si="16"/>
        <v>9558</v>
      </c>
      <c r="H94" s="167">
        <f t="shared" si="16"/>
        <v>0</v>
      </c>
      <c r="I94" s="40">
        <f t="shared" si="16"/>
        <v>0</v>
      </c>
      <c r="J94" s="158">
        <v>3507</v>
      </c>
      <c r="K94" s="177">
        <f>K95+K96</f>
        <v>3507</v>
      </c>
    </row>
    <row r="95" spans="2:11" ht="12.75">
      <c r="B95" s="148" t="s">
        <v>385</v>
      </c>
      <c r="C95" s="162" t="s">
        <v>386</v>
      </c>
      <c r="D95" s="171"/>
      <c r="E95" s="40"/>
      <c r="F95" s="158">
        <v>9558</v>
      </c>
      <c r="G95" s="177">
        <v>9558</v>
      </c>
      <c r="H95" s="167"/>
      <c r="I95" s="40"/>
      <c r="J95" s="158">
        <v>3507</v>
      </c>
      <c r="K95" s="177">
        <v>3507</v>
      </c>
    </row>
    <row r="96" spans="2:11" ht="12.75">
      <c r="B96" s="148" t="s">
        <v>387</v>
      </c>
      <c r="C96" s="162" t="s">
        <v>388</v>
      </c>
      <c r="D96" s="171"/>
      <c r="E96" s="40"/>
      <c r="F96" s="158"/>
      <c r="G96" s="177">
        <v>0</v>
      </c>
      <c r="H96" s="167"/>
      <c r="I96" s="40"/>
      <c r="J96" s="158"/>
      <c r="K96" s="177">
        <v>0</v>
      </c>
    </row>
    <row r="97" spans="2:11" ht="12.75">
      <c r="B97" s="148" t="s">
        <v>389</v>
      </c>
      <c r="C97" s="162" t="s">
        <v>390</v>
      </c>
      <c r="D97" s="171"/>
      <c r="E97" s="40"/>
      <c r="F97" s="158"/>
      <c r="G97" s="177">
        <v>0</v>
      </c>
      <c r="H97" s="167"/>
      <c r="I97" s="40"/>
      <c r="J97" s="158"/>
      <c r="K97" s="177">
        <v>0</v>
      </c>
    </row>
    <row r="98" spans="2:11" ht="12.75">
      <c r="B98" s="148" t="s">
        <v>391</v>
      </c>
      <c r="C98" s="162" t="s">
        <v>392</v>
      </c>
      <c r="D98" s="171"/>
      <c r="E98" s="40"/>
      <c r="F98" s="158"/>
      <c r="G98" s="177">
        <v>0</v>
      </c>
      <c r="H98" s="167"/>
      <c r="I98" s="40"/>
      <c r="J98" s="158"/>
      <c r="K98" s="177">
        <v>0</v>
      </c>
    </row>
    <row r="99" spans="2:11" ht="12.75">
      <c r="B99" s="148" t="s">
        <v>393</v>
      </c>
      <c r="C99" s="162" t="s">
        <v>394</v>
      </c>
      <c r="D99" s="171"/>
      <c r="E99" s="40"/>
      <c r="F99" s="158"/>
      <c r="G99" s="177">
        <v>0</v>
      </c>
      <c r="H99" s="167"/>
      <c r="I99" s="40"/>
      <c r="J99" s="158"/>
      <c r="K99" s="177">
        <v>0</v>
      </c>
    </row>
    <row r="100" spans="2:11" ht="12.75">
      <c r="B100" s="148" t="s">
        <v>395</v>
      </c>
      <c r="C100" s="162" t="s">
        <v>396</v>
      </c>
      <c r="D100" s="171"/>
      <c r="E100" s="40"/>
      <c r="F100" s="158"/>
      <c r="G100" s="177">
        <v>0</v>
      </c>
      <c r="H100" s="167"/>
      <c r="I100" s="40"/>
      <c r="J100" s="158"/>
      <c r="K100" s="177">
        <v>0</v>
      </c>
    </row>
    <row r="101" spans="2:11" ht="12.75">
      <c r="B101" s="147" t="s">
        <v>397</v>
      </c>
      <c r="C101" s="161" t="s">
        <v>398</v>
      </c>
      <c r="D101" s="170">
        <f aca="true" t="shared" si="17" ref="D101:K101">D94+D97+D98+D99+D100</f>
        <v>0</v>
      </c>
      <c r="E101" s="154">
        <f t="shared" si="17"/>
        <v>0</v>
      </c>
      <c r="F101" s="159">
        <f t="shared" si="17"/>
        <v>9558</v>
      </c>
      <c r="G101" s="178">
        <f t="shared" si="17"/>
        <v>9558</v>
      </c>
      <c r="H101" s="166">
        <f t="shared" si="17"/>
        <v>0</v>
      </c>
      <c r="I101" s="154">
        <f t="shared" si="17"/>
        <v>0</v>
      </c>
      <c r="J101" s="159">
        <f t="shared" si="17"/>
        <v>3507</v>
      </c>
      <c r="K101" s="178">
        <f t="shared" si="17"/>
        <v>3507</v>
      </c>
    </row>
    <row r="102" spans="2:11" ht="12.75">
      <c r="B102" s="148" t="s">
        <v>399</v>
      </c>
      <c r="C102" s="162" t="s">
        <v>400</v>
      </c>
      <c r="D102" s="171"/>
      <c r="E102" s="40"/>
      <c r="F102" s="158"/>
      <c r="G102" s="177">
        <v>0</v>
      </c>
      <c r="H102" s="167"/>
      <c r="I102" s="40"/>
      <c r="J102" s="158"/>
      <c r="K102" s="177">
        <v>0</v>
      </c>
    </row>
    <row r="103" spans="2:11" ht="12.75">
      <c r="B103" s="148" t="s">
        <v>401</v>
      </c>
      <c r="C103" s="162" t="s">
        <v>402</v>
      </c>
      <c r="D103" s="171"/>
      <c r="E103" s="40"/>
      <c r="F103" s="158"/>
      <c r="G103" s="177">
        <v>0</v>
      </c>
      <c r="H103" s="167"/>
      <c r="I103" s="40"/>
      <c r="J103" s="158"/>
      <c r="K103" s="177">
        <v>0</v>
      </c>
    </row>
    <row r="104" spans="2:11" ht="12.75">
      <c r="B104" s="148" t="s">
        <v>403</v>
      </c>
      <c r="C104" s="162" t="s">
        <v>404</v>
      </c>
      <c r="D104" s="171"/>
      <c r="E104" s="40"/>
      <c r="F104" s="158"/>
      <c r="G104" s="177">
        <v>0</v>
      </c>
      <c r="H104" s="167"/>
      <c r="I104" s="40"/>
      <c r="J104" s="158"/>
      <c r="K104" s="177">
        <v>0</v>
      </c>
    </row>
    <row r="105" spans="2:11" ht="12.75">
      <c r="B105" s="148" t="s">
        <v>405</v>
      </c>
      <c r="C105" s="162" t="s">
        <v>406</v>
      </c>
      <c r="D105" s="171"/>
      <c r="E105" s="40"/>
      <c r="F105" s="158"/>
      <c r="G105" s="177">
        <v>0</v>
      </c>
      <c r="H105" s="167"/>
      <c r="I105" s="40"/>
      <c r="J105" s="158"/>
      <c r="K105" s="177">
        <v>0</v>
      </c>
    </row>
    <row r="106" spans="2:11" ht="12.75">
      <c r="B106" s="148" t="s">
        <v>407</v>
      </c>
      <c r="C106" s="162" t="s">
        <v>408</v>
      </c>
      <c r="D106" s="171"/>
      <c r="E106" s="40"/>
      <c r="F106" s="158"/>
      <c r="G106" s="177">
        <v>0</v>
      </c>
      <c r="H106" s="167"/>
      <c r="I106" s="40"/>
      <c r="J106" s="158"/>
      <c r="K106" s="177">
        <v>0</v>
      </c>
    </row>
    <row r="107" spans="2:11" ht="12.75">
      <c r="B107" s="148" t="s">
        <v>409</v>
      </c>
      <c r="C107" s="162" t="s">
        <v>410</v>
      </c>
      <c r="D107" s="171"/>
      <c r="E107" s="40"/>
      <c r="F107" s="158"/>
      <c r="G107" s="177">
        <v>0</v>
      </c>
      <c r="H107" s="167"/>
      <c r="I107" s="40"/>
      <c r="J107" s="158"/>
      <c r="K107" s="177">
        <v>0</v>
      </c>
    </row>
    <row r="108" spans="2:11" ht="12.75">
      <c r="B108" s="147" t="s">
        <v>411</v>
      </c>
      <c r="C108" s="161" t="s">
        <v>412</v>
      </c>
      <c r="D108" s="170">
        <f aca="true" t="shared" si="18" ref="D108:K108">D102+D105+D106+D107</f>
        <v>0</v>
      </c>
      <c r="E108" s="154">
        <f t="shared" si="18"/>
        <v>0</v>
      </c>
      <c r="F108" s="159">
        <f t="shared" si="18"/>
        <v>0</v>
      </c>
      <c r="G108" s="178">
        <f t="shared" si="18"/>
        <v>0</v>
      </c>
      <c r="H108" s="166">
        <f t="shared" si="18"/>
        <v>0</v>
      </c>
      <c r="I108" s="154">
        <f t="shared" si="18"/>
        <v>0</v>
      </c>
      <c r="J108" s="159">
        <f t="shared" si="18"/>
        <v>0</v>
      </c>
      <c r="K108" s="178">
        <f t="shared" si="18"/>
        <v>0</v>
      </c>
    </row>
    <row r="109" spans="2:11" ht="12.75">
      <c r="B109" s="147" t="s">
        <v>413</v>
      </c>
      <c r="C109" s="161" t="s">
        <v>414</v>
      </c>
      <c r="D109" s="170">
        <f aca="true" t="shared" si="19" ref="D109:K109">D101+D108</f>
        <v>0</v>
      </c>
      <c r="E109" s="154">
        <f t="shared" si="19"/>
        <v>0</v>
      </c>
      <c r="F109" s="159">
        <f t="shared" si="19"/>
        <v>9558</v>
      </c>
      <c r="G109" s="178">
        <f t="shared" si="19"/>
        <v>9558</v>
      </c>
      <c r="H109" s="166">
        <f t="shared" si="19"/>
        <v>0</v>
      </c>
      <c r="I109" s="154">
        <f t="shared" si="19"/>
        <v>0</v>
      </c>
      <c r="J109" s="159">
        <f t="shared" si="19"/>
        <v>3507</v>
      </c>
      <c r="K109" s="178">
        <f t="shared" si="19"/>
        <v>3507</v>
      </c>
    </row>
    <row r="110" spans="2:11" ht="12.75">
      <c r="B110" s="148" t="s">
        <v>415</v>
      </c>
      <c r="C110" s="162" t="s">
        <v>416</v>
      </c>
      <c r="D110" s="171"/>
      <c r="E110" s="40"/>
      <c r="F110" s="158"/>
      <c r="G110" s="177">
        <v>0</v>
      </c>
      <c r="H110" s="167"/>
      <c r="I110" s="40"/>
      <c r="J110" s="158"/>
      <c r="K110" s="177">
        <v>0</v>
      </c>
    </row>
    <row r="111" spans="2:11" ht="12.75">
      <c r="B111" s="148" t="s">
        <v>417</v>
      </c>
      <c r="C111" s="162" t="s">
        <v>418</v>
      </c>
      <c r="D111" s="171"/>
      <c r="E111" s="40"/>
      <c r="F111" s="158"/>
      <c r="G111" s="177">
        <v>0</v>
      </c>
      <c r="H111" s="167"/>
      <c r="I111" s="40"/>
      <c r="J111" s="158"/>
      <c r="K111" s="177">
        <v>0</v>
      </c>
    </row>
    <row r="112" spans="2:11" ht="12.75">
      <c r="B112" s="148" t="s">
        <v>419</v>
      </c>
      <c r="C112" s="162" t="s">
        <v>420</v>
      </c>
      <c r="D112" s="171"/>
      <c r="E112" s="40"/>
      <c r="F112" s="158"/>
      <c r="G112" s="177">
        <v>0</v>
      </c>
      <c r="H112" s="167"/>
      <c r="I112" s="40"/>
      <c r="J112" s="158"/>
      <c r="K112" s="177">
        <v>0</v>
      </c>
    </row>
    <row r="113" spans="2:11" ht="12.75">
      <c r="B113" s="148" t="s">
        <v>421</v>
      </c>
      <c r="C113" s="162" t="s">
        <v>422</v>
      </c>
      <c r="D113" s="171"/>
      <c r="E113" s="40"/>
      <c r="F113" s="158"/>
      <c r="G113" s="177">
        <v>0</v>
      </c>
      <c r="H113" s="167"/>
      <c r="I113" s="40"/>
      <c r="J113" s="158">
        <v>1700</v>
      </c>
      <c r="K113" s="177">
        <v>1700</v>
      </c>
    </row>
    <row r="114" spans="2:11" ht="12.75">
      <c r="B114" s="148" t="s">
        <v>423</v>
      </c>
      <c r="C114" s="162" t="s">
        <v>424</v>
      </c>
      <c r="D114" s="171"/>
      <c r="E114" s="40"/>
      <c r="F114" s="158"/>
      <c r="G114" s="177">
        <v>0</v>
      </c>
      <c r="H114" s="167"/>
      <c r="I114" s="40"/>
      <c r="J114" s="158"/>
      <c r="K114" s="177">
        <v>0</v>
      </c>
    </row>
    <row r="115" spans="2:11" ht="12.75">
      <c r="B115" s="148" t="s">
        <v>425</v>
      </c>
      <c r="C115" s="162" t="s">
        <v>426</v>
      </c>
      <c r="D115" s="171"/>
      <c r="E115" s="40"/>
      <c r="F115" s="158"/>
      <c r="G115" s="177">
        <v>0</v>
      </c>
      <c r="H115" s="167"/>
      <c r="I115" s="40"/>
      <c r="J115" s="158"/>
      <c r="K115" s="177">
        <v>0</v>
      </c>
    </row>
    <row r="116" spans="2:11" ht="12.75">
      <c r="B116" s="148" t="s">
        <v>427</v>
      </c>
      <c r="C116" s="162" t="s">
        <v>428</v>
      </c>
      <c r="D116" s="171"/>
      <c r="E116" s="40"/>
      <c r="F116" s="158"/>
      <c r="G116" s="177">
        <v>0</v>
      </c>
      <c r="H116" s="167"/>
      <c r="I116" s="40"/>
      <c r="J116" s="158"/>
      <c r="K116" s="177">
        <v>0</v>
      </c>
    </row>
    <row r="117" spans="2:11" ht="12.75">
      <c r="B117" s="147" t="s">
        <v>429</v>
      </c>
      <c r="C117" s="161" t="s">
        <v>430</v>
      </c>
      <c r="D117" s="170">
        <f aca="true" t="shared" si="20" ref="D117:K117">SUM(D110:D115)</f>
        <v>0</v>
      </c>
      <c r="E117" s="154">
        <f t="shared" si="20"/>
        <v>0</v>
      </c>
      <c r="F117" s="159">
        <f t="shared" si="20"/>
        <v>0</v>
      </c>
      <c r="G117" s="178">
        <f t="shared" si="20"/>
        <v>0</v>
      </c>
      <c r="H117" s="166">
        <f t="shared" si="20"/>
        <v>0</v>
      </c>
      <c r="I117" s="154">
        <f t="shared" si="20"/>
        <v>0</v>
      </c>
      <c r="J117" s="159">
        <f t="shared" si="20"/>
        <v>1700</v>
      </c>
      <c r="K117" s="178">
        <f t="shared" si="20"/>
        <v>1700</v>
      </c>
    </row>
    <row r="118" spans="2:11" ht="12.75">
      <c r="B118" s="148" t="s">
        <v>431</v>
      </c>
      <c r="C118" s="162" t="s">
        <v>432</v>
      </c>
      <c r="D118" s="171"/>
      <c r="E118" s="40"/>
      <c r="F118" s="158"/>
      <c r="G118" s="177">
        <v>0</v>
      </c>
      <c r="H118" s="167"/>
      <c r="I118" s="40"/>
      <c r="J118" s="158"/>
      <c r="K118" s="177">
        <v>0</v>
      </c>
    </row>
    <row r="119" spans="2:11" ht="25.5">
      <c r="B119" s="148" t="s">
        <v>433</v>
      </c>
      <c r="C119" s="162" t="s">
        <v>434</v>
      </c>
      <c r="D119" s="171"/>
      <c r="E119" s="40"/>
      <c r="F119" s="158"/>
      <c r="G119" s="177">
        <v>0</v>
      </c>
      <c r="H119" s="167"/>
      <c r="I119" s="40"/>
      <c r="J119" s="158"/>
      <c r="K119" s="177">
        <v>0</v>
      </c>
    </row>
    <row r="120" spans="2:11" ht="25.5">
      <c r="B120" s="148" t="s">
        <v>435</v>
      </c>
      <c r="C120" s="162" t="s">
        <v>436</v>
      </c>
      <c r="D120" s="171"/>
      <c r="E120" s="40"/>
      <c r="F120" s="158"/>
      <c r="G120" s="177">
        <v>0</v>
      </c>
      <c r="H120" s="167"/>
      <c r="I120" s="40"/>
      <c r="J120" s="158">
        <v>1200</v>
      </c>
      <c r="K120" s="177">
        <v>1200</v>
      </c>
    </row>
    <row r="121" spans="2:11" ht="25.5">
      <c r="B121" s="148" t="s">
        <v>437</v>
      </c>
      <c r="C121" s="162" t="s">
        <v>438</v>
      </c>
      <c r="D121" s="171"/>
      <c r="E121" s="40"/>
      <c r="F121" s="158"/>
      <c r="G121" s="177">
        <v>0</v>
      </c>
      <c r="H121" s="167"/>
      <c r="I121" s="40"/>
      <c r="J121" s="158"/>
      <c r="K121" s="177">
        <v>0</v>
      </c>
    </row>
    <row r="122" spans="2:11" ht="38.25">
      <c r="B122" s="148" t="s">
        <v>439</v>
      </c>
      <c r="C122" s="162" t="s">
        <v>440</v>
      </c>
      <c r="D122" s="171"/>
      <c r="E122" s="40"/>
      <c r="F122" s="158"/>
      <c r="G122" s="177">
        <v>0</v>
      </c>
      <c r="H122" s="167"/>
      <c r="I122" s="40"/>
      <c r="J122" s="158"/>
      <c r="K122" s="177">
        <v>0</v>
      </c>
    </row>
    <row r="123" spans="2:11" ht="25.5">
      <c r="B123" s="148" t="s">
        <v>441</v>
      </c>
      <c r="C123" s="162" t="s">
        <v>442</v>
      </c>
      <c r="D123" s="171"/>
      <c r="E123" s="40"/>
      <c r="F123" s="158"/>
      <c r="G123" s="177">
        <v>0</v>
      </c>
      <c r="H123" s="167"/>
      <c r="I123" s="40"/>
      <c r="J123" s="158"/>
      <c r="K123" s="177">
        <v>0</v>
      </c>
    </row>
    <row r="124" spans="2:11" ht="25.5">
      <c r="B124" s="148" t="s">
        <v>443</v>
      </c>
      <c r="C124" s="162" t="s">
        <v>444</v>
      </c>
      <c r="D124" s="171"/>
      <c r="E124" s="40"/>
      <c r="F124" s="158"/>
      <c r="G124" s="177">
        <v>0</v>
      </c>
      <c r="H124" s="167"/>
      <c r="I124" s="40"/>
      <c r="J124" s="158">
        <v>1200</v>
      </c>
      <c r="K124" s="177">
        <v>1200</v>
      </c>
    </row>
    <row r="125" spans="2:11" ht="25.5">
      <c r="B125" s="148" t="s">
        <v>445</v>
      </c>
      <c r="C125" s="162" t="s">
        <v>446</v>
      </c>
      <c r="D125" s="171"/>
      <c r="E125" s="40"/>
      <c r="F125" s="158"/>
      <c r="G125" s="177">
        <v>0</v>
      </c>
      <c r="H125" s="167"/>
      <c r="I125" s="40"/>
      <c r="J125" s="158"/>
      <c r="K125" s="177">
        <v>0</v>
      </c>
    </row>
    <row r="126" spans="2:11" ht="25.5">
      <c r="B126" s="148" t="s">
        <v>447</v>
      </c>
      <c r="C126" s="162" t="s">
        <v>448</v>
      </c>
      <c r="D126" s="171">
        <f aca="true" t="shared" si="21" ref="D126:K126">D127+D128</f>
        <v>0</v>
      </c>
      <c r="E126" s="40">
        <f t="shared" si="21"/>
        <v>0</v>
      </c>
      <c r="F126" s="158">
        <f t="shared" si="21"/>
        <v>735</v>
      </c>
      <c r="G126" s="177">
        <f t="shared" si="21"/>
        <v>735</v>
      </c>
      <c r="H126" s="167">
        <f t="shared" si="21"/>
        <v>0</v>
      </c>
      <c r="I126" s="40">
        <f t="shared" si="21"/>
        <v>0</v>
      </c>
      <c r="J126" s="158">
        <f t="shared" si="21"/>
        <v>405</v>
      </c>
      <c r="K126" s="177">
        <f t="shared" si="21"/>
        <v>405</v>
      </c>
    </row>
    <row r="127" spans="2:11" ht="12.75">
      <c r="B127" s="148" t="s">
        <v>449</v>
      </c>
      <c r="C127" s="162" t="s">
        <v>450</v>
      </c>
      <c r="D127" s="171"/>
      <c r="E127" s="40"/>
      <c r="F127" s="158">
        <v>420</v>
      </c>
      <c r="G127" s="177">
        <v>420</v>
      </c>
      <c r="H127" s="167"/>
      <c r="I127" s="40"/>
      <c r="J127" s="158">
        <v>405</v>
      </c>
      <c r="K127" s="177">
        <v>405</v>
      </c>
    </row>
    <row r="128" spans="2:11" ht="12.75">
      <c r="B128" s="148" t="s">
        <v>451</v>
      </c>
      <c r="C128" s="162" t="s">
        <v>452</v>
      </c>
      <c r="D128" s="171"/>
      <c r="E128" s="40"/>
      <c r="F128" s="158">
        <v>315</v>
      </c>
      <c r="G128" s="177">
        <v>315</v>
      </c>
      <c r="H128" s="167"/>
      <c r="I128" s="40"/>
      <c r="J128" s="158">
        <v>0</v>
      </c>
      <c r="K128" s="177">
        <v>0</v>
      </c>
    </row>
    <row r="129" spans="2:11" ht="12.75">
      <c r="B129" s="148" t="s">
        <v>453</v>
      </c>
      <c r="C129" s="162" t="s">
        <v>454</v>
      </c>
      <c r="D129" s="171"/>
      <c r="E129" s="40"/>
      <c r="F129" s="158">
        <v>107</v>
      </c>
      <c r="G129" s="177">
        <v>107</v>
      </c>
      <c r="H129" s="167"/>
      <c r="I129" s="40"/>
      <c r="J129" s="158">
        <v>134</v>
      </c>
      <c r="K129" s="177">
        <v>134</v>
      </c>
    </row>
    <row r="130" spans="2:11" ht="12.75">
      <c r="B130" s="148" t="s">
        <v>455</v>
      </c>
      <c r="C130" s="162" t="s">
        <v>456</v>
      </c>
      <c r="D130" s="171"/>
      <c r="E130" s="40"/>
      <c r="F130" s="158"/>
      <c r="G130" s="177">
        <v>0</v>
      </c>
      <c r="H130" s="167"/>
      <c r="I130" s="40"/>
      <c r="J130" s="158"/>
      <c r="K130" s="177">
        <v>0</v>
      </c>
    </row>
    <row r="131" spans="2:11" ht="12.75">
      <c r="B131" s="148" t="s">
        <v>457</v>
      </c>
      <c r="C131" s="162" t="s">
        <v>458</v>
      </c>
      <c r="D131" s="171"/>
      <c r="E131" s="40"/>
      <c r="F131" s="158"/>
      <c r="G131" s="177">
        <v>0</v>
      </c>
      <c r="H131" s="167"/>
      <c r="I131" s="40"/>
      <c r="J131" s="158"/>
      <c r="K131" s="177">
        <v>0</v>
      </c>
    </row>
    <row r="132" spans="2:11" ht="12.75">
      <c r="B132" s="148" t="s">
        <v>459</v>
      </c>
      <c r="C132" s="162" t="s">
        <v>460</v>
      </c>
      <c r="D132" s="171"/>
      <c r="E132" s="40"/>
      <c r="F132" s="158"/>
      <c r="G132" s="177">
        <v>0</v>
      </c>
      <c r="H132" s="167"/>
      <c r="I132" s="40"/>
      <c r="J132" s="158"/>
      <c r="K132" s="177">
        <v>0</v>
      </c>
    </row>
    <row r="133" spans="2:11" ht="12.75">
      <c r="B133" s="148" t="s">
        <v>461</v>
      </c>
      <c r="C133" s="162" t="s">
        <v>462</v>
      </c>
      <c r="D133" s="171"/>
      <c r="E133" s="40"/>
      <c r="F133" s="158">
        <v>50</v>
      </c>
      <c r="G133" s="177">
        <v>50</v>
      </c>
      <c r="H133" s="167"/>
      <c r="I133" s="40"/>
      <c r="J133" s="158">
        <v>50</v>
      </c>
      <c r="K133" s="177">
        <v>50</v>
      </c>
    </row>
    <row r="134" spans="2:11" ht="12.75">
      <c r="B134" s="148" t="s">
        <v>463</v>
      </c>
      <c r="C134" s="162" t="s">
        <v>464</v>
      </c>
      <c r="D134" s="171"/>
      <c r="E134" s="40"/>
      <c r="F134" s="158"/>
      <c r="G134" s="177">
        <v>0</v>
      </c>
      <c r="H134" s="167"/>
      <c r="I134" s="40"/>
      <c r="J134" s="158"/>
      <c r="K134" s="177">
        <v>0</v>
      </c>
    </row>
    <row r="135" spans="2:11" ht="12.75">
      <c r="B135" s="148" t="s">
        <v>465</v>
      </c>
      <c r="C135" s="162" t="s">
        <v>466</v>
      </c>
      <c r="D135" s="171"/>
      <c r="E135" s="40"/>
      <c r="F135" s="158"/>
      <c r="G135" s="177">
        <v>0</v>
      </c>
      <c r="H135" s="167"/>
      <c r="I135" s="40"/>
      <c r="J135" s="158"/>
      <c r="K135" s="177">
        <v>0</v>
      </c>
    </row>
    <row r="136" spans="2:11" ht="12.75">
      <c r="B136" s="148" t="s">
        <v>467</v>
      </c>
      <c r="C136" s="162" t="s">
        <v>468</v>
      </c>
      <c r="D136" s="171"/>
      <c r="E136" s="40"/>
      <c r="F136" s="158">
        <v>57</v>
      </c>
      <c r="G136" s="177">
        <v>57</v>
      </c>
      <c r="H136" s="167"/>
      <c r="I136" s="40"/>
      <c r="J136" s="158">
        <v>84</v>
      </c>
      <c r="K136" s="177">
        <v>84</v>
      </c>
    </row>
    <row r="137" spans="2:11" ht="12.75">
      <c r="B137" s="148" t="s">
        <v>469</v>
      </c>
      <c r="C137" s="162" t="s">
        <v>470</v>
      </c>
      <c r="D137" s="171"/>
      <c r="E137" s="40"/>
      <c r="F137" s="158"/>
      <c r="G137" s="177">
        <v>0</v>
      </c>
      <c r="H137" s="167"/>
      <c r="I137" s="40"/>
      <c r="J137" s="158"/>
      <c r="K137" s="177">
        <v>0</v>
      </c>
    </row>
    <row r="138" spans="2:11" ht="12.75">
      <c r="B138" s="148" t="s">
        <v>471</v>
      </c>
      <c r="C138" s="162" t="s">
        <v>472</v>
      </c>
      <c r="D138" s="171"/>
      <c r="E138" s="40"/>
      <c r="F138" s="158"/>
      <c r="G138" s="177">
        <v>0</v>
      </c>
      <c r="H138" s="167"/>
      <c r="I138" s="40"/>
      <c r="J138" s="158"/>
      <c r="K138" s="177">
        <v>0</v>
      </c>
    </row>
    <row r="139" spans="2:11" ht="25.5">
      <c r="B139" s="148" t="s">
        <v>473</v>
      </c>
      <c r="C139" s="162" t="s">
        <v>474</v>
      </c>
      <c r="D139" s="171"/>
      <c r="E139" s="40"/>
      <c r="F139" s="158"/>
      <c r="G139" s="177">
        <v>0</v>
      </c>
      <c r="H139" s="167"/>
      <c r="I139" s="40"/>
      <c r="J139" s="158"/>
      <c r="K139" s="177">
        <v>0</v>
      </c>
    </row>
    <row r="140" spans="2:11" ht="25.5">
      <c r="B140" s="148" t="s">
        <v>475</v>
      </c>
      <c r="C140" s="162" t="s">
        <v>476</v>
      </c>
      <c r="D140" s="171"/>
      <c r="E140" s="40"/>
      <c r="F140" s="158"/>
      <c r="G140" s="177">
        <v>0</v>
      </c>
      <c r="H140" s="167"/>
      <c r="I140" s="40"/>
      <c r="J140" s="158"/>
      <c r="K140" s="177">
        <v>0</v>
      </c>
    </row>
    <row r="141" spans="2:11" ht="25.5">
      <c r="B141" s="148" t="s">
        <v>477</v>
      </c>
      <c r="C141" s="162" t="s">
        <v>478</v>
      </c>
      <c r="D141" s="171"/>
      <c r="E141" s="40"/>
      <c r="F141" s="158"/>
      <c r="G141" s="177">
        <v>0</v>
      </c>
      <c r="H141" s="167"/>
      <c r="I141" s="40"/>
      <c r="J141" s="158"/>
      <c r="K141" s="177">
        <v>0</v>
      </c>
    </row>
    <row r="142" spans="2:11" ht="12.75">
      <c r="B142" s="148" t="s">
        <v>479</v>
      </c>
      <c r="C142" s="162" t="s">
        <v>480</v>
      </c>
      <c r="D142" s="171"/>
      <c r="E142" s="40"/>
      <c r="F142" s="158"/>
      <c r="G142" s="177">
        <v>0</v>
      </c>
      <c r="H142" s="167"/>
      <c r="I142" s="40"/>
      <c r="J142" s="158"/>
      <c r="K142" s="177">
        <v>0</v>
      </c>
    </row>
    <row r="143" spans="2:11" ht="12.75">
      <c r="B143" s="147" t="s">
        <v>481</v>
      </c>
      <c r="C143" s="161" t="s">
        <v>482</v>
      </c>
      <c r="D143" s="170">
        <f aca="true" t="shared" si="22" ref="D143:K143">D118+D120+D126+D129</f>
        <v>0</v>
      </c>
      <c r="E143" s="154">
        <f t="shared" si="22"/>
        <v>0</v>
      </c>
      <c r="F143" s="159">
        <f t="shared" si="22"/>
        <v>842</v>
      </c>
      <c r="G143" s="178">
        <f t="shared" si="22"/>
        <v>842</v>
      </c>
      <c r="H143" s="166">
        <f t="shared" si="22"/>
        <v>0</v>
      </c>
      <c r="I143" s="154">
        <f t="shared" si="22"/>
        <v>0</v>
      </c>
      <c r="J143" s="159">
        <f t="shared" si="22"/>
        <v>1739</v>
      </c>
      <c r="K143" s="178">
        <f t="shared" si="22"/>
        <v>1739</v>
      </c>
    </row>
    <row r="144" spans="2:11" ht="12.75">
      <c r="B144" s="148" t="s">
        <v>483</v>
      </c>
      <c r="C144" s="162" t="s">
        <v>484</v>
      </c>
      <c r="D144" s="171"/>
      <c r="E144" s="40"/>
      <c r="F144" s="158">
        <v>35</v>
      </c>
      <c r="G144" s="177">
        <v>35</v>
      </c>
      <c r="H144" s="167"/>
      <c r="I144" s="40"/>
      <c r="J144" s="158">
        <v>0</v>
      </c>
      <c r="K144" s="177">
        <v>0</v>
      </c>
    </row>
    <row r="145" spans="2:11" ht="12.75">
      <c r="B145" s="148" t="s">
        <v>485</v>
      </c>
      <c r="C145" s="162" t="s">
        <v>486</v>
      </c>
      <c r="D145" s="171"/>
      <c r="E145" s="40"/>
      <c r="F145" s="158">
        <v>14</v>
      </c>
      <c r="G145" s="177">
        <v>14</v>
      </c>
      <c r="H145" s="167"/>
      <c r="I145" s="40"/>
      <c r="J145" s="158">
        <v>0</v>
      </c>
      <c r="K145" s="177">
        <v>0</v>
      </c>
    </row>
    <row r="146" spans="2:11" ht="12.75">
      <c r="B146" s="148" t="s">
        <v>487</v>
      </c>
      <c r="C146" s="162" t="s">
        <v>488</v>
      </c>
      <c r="D146" s="171"/>
      <c r="E146" s="40"/>
      <c r="F146" s="158"/>
      <c r="G146" s="177">
        <v>0</v>
      </c>
      <c r="H146" s="167"/>
      <c r="I146" s="40"/>
      <c r="J146" s="158"/>
      <c r="K146" s="177">
        <v>0</v>
      </c>
    </row>
    <row r="147" spans="2:11" ht="12.75">
      <c r="B147" s="148" t="s">
        <v>489</v>
      </c>
      <c r="C147" s="162" t="s">
        <v>490</v>
      </c>
      <c r="D147" s="171"/>
      <c r="E147" s="40"/>
      <c r="F147" s="158"/>
      <c r="G147" s="177">
        <v>0</v>
      </c>
      <c r="H147" s="167"/>
      <c r="I147" s="40"/>
      <c r="J147" s="158"/>
      <c r="K147" s="177">
        <v>0</v>
      </c>
    </row>
    <row r="148" spans="2:11" ht="12.75">
      <c r="B148" s="148" t="s">
        <v>491</v>
      </c>
      <c r="C148" s="162" t="s">
        <v>492</v>
      </c>
      <c r="D148" s="171"/>
      <c r="E148" s="40"/>
      <c r="F148" s="158"/>
      <c r="G148" s="177">
        <v>0</v>
      </c>
      <c r="H148" s="167"/>
      <c r="I148" s="40"/>
      <c r="J148" s="158"/>
      <c r="K148" s="177">
        <v>0</v>
      </c>
    </row>
    <row r="149" spans="2:11" ht="12.75">
      <c r="B149" s="148" t="s">
        <v>493</v>
      </c>
      <c r="C149" s="162" t="s">
        <v>494</v>
      </c>
      <c r="D149" s="171"/>
      <c r="E149" s="40"/>
      <c r="F149" s="158"/>
      <c r="G149" s="177">
        <v>0</v>
      </c>
      <c r="H149" s="167"/>
      <c r="I149" s="40"/>
      <c r="J149" s="158"/>
      <c r="K149" s="177">
        <v>0</v>
      </c>
    </row>
    <row r="150" spans="2:11" ht="12.75">
      <c r="B150" s="147" t="s">
        <v>495</v>
      </c>
      <c r="C150" s="161" t="s">
        <v>496</v>
      </c>
      <c r="D150" s="170">
        <f aca="true" t="shared" si="23" ref="D150:K150">SUM(D144:D147)</f>
        <v>0</v>
      </c>
      <c r="E150" s="154">
        <f t="shared" si="23"/>
        <v>0</v>
      </c>
      <c r="F150" s="159">
        <f t="shared" si="23"/>
        <v>49</v>
      </c>
      <c r="G150" s="178">
        <f t="shared" si="23"/>
        <v>49</v>
      </c>
      <c r="H150" s="166">
        <f t="shared" si="23"/>
        <v>0</v>
      </c>
      <c r="I150" s="154">
        <f t="shared" si="23"/>
        <v>0</v>
      </c>
      <c r="J150" s="159">
        <f t="shared" si="23"/>
        <v>0</v>
      </c>
      <c r="K150" s="178">
        <f t="shared" si="23"/>
        <v>0</v>
      </c>
    </row>
    <row r="151" spans="2:11" ht="12.75">
      <c r="B151" s="147" t="s">
        <v>497</v>
      </c>
      <c r="C151" s="161" t="s">
        <v>498</v>
      </c>
      <c r="D151" s="170">
        <f aca="true" t="shared" si="24" ref="D151:K151">D117+D143+D150</f>
        <v>0</v>
      </c>
      <c r="E151" s="154">
        <f t="shared" si="24"/>
        <v>0</v>
      </c>
      <c r="F151" s="159">
        <f t="shared" si="24"/>
        <v>891</v>
      </c>
      <c r="G151" s="178">
        <f t="shared" si="24"/>
        <v>891</v>
      </c>
      <c r="H151" s="181">
        <f t="shared" si="24"/>
        <v>0</v>
      </c>
      <c r="I151" s="159">
        <f t="shared" si="24"/>
        <v>0</v>
      </c>
      <c r="J151" s="159">
        <f t="shared" si="24"/>
        <v>3439</v>
      </c>
      <c r="K151" s="178">
        <f t="shared" si="24"/>
        <v>3439</v>
      </c>
    </row>
    <row r="152" spans="2:11" ht="13.5" thickBot="1">
      <c r="B152" s="149" t="s">
        <v>499</v>
      </c>
      <c r="C152" s="163" t="s">
        <v>500</v>
      </c>
      <c r="D152" s="172">
        <f aca="true" t="shared" si="25" ref="D152:K152">D93+D109+D151</f>
        <v>0</v>
      </c>
      <c r="E152" s="155">
        <f t="shared" si="25"/>
        <v>0</v>
      </c>
      <c r="F152" s="160">
        <f t="shared" si="25"/>
        <v>77422</v>
      </c>
      <c r="G152" s="179">
        <f t="shared" si="25"/>
        <v>77422</v>
      </c>
      <c r="H152" s="168">
        <f t="shared" si="25"/>
        <v>0</v>
      </c>
      <c r="I152" s="155">
        <f t="shared" si="25"/>
        <v>0</v>
      </c>
      <c r="J152" s="160">
        <f t="shared" si="25"/>
        <v>121823</v>
      </c>
      <c r="K152" s="179">
        <f t="shared" si="25"/>
        <v>121823</v>
      </c>
    </row>
    <row r="153" ht="13.5" thickTop="1"/>
  </sheetData>
  <mergeCells count="3">
    <mergeCell ref="B2:K2"/>
    <mergeCell ref="B3:K3"/>
    <mergeCell ref="I1:K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66" r:id="rId1"/>
  <rowBreaks count="1" manualBreakCount="1"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5" sqref="A5:P5"/>
    </sheetView>
  </sheetViews>
  <sheetFormatPr defaultColWidth="9.140625" defaultRowHeight="12.75"/>
  <cols>
    <col min="1" max="1" width="4.140625" style="182" customWidth="1"/>
    <col min="2" max="2" width="8.421875" style="0" customWidth="1"/>
    <col min="3" max="3" width="4.8515625" style="0" customWidth="1"/>
    <col min="4" max="4" width="7.57421875" style="0" customWidth="1"/>
    <col min="5" max="5" width="7.140625" style="0" customWidth="1"/>
    <col min="6" max="6" width="8.140625" style="0" customWidth="1"/>
    <col min="7" max="7" width="8.28125" style="0" customWidth="1"/>
    <col min="8" max="8" width="10.28125" style="0" customWidth="1"/>
    <col min="9" max="9" width="8.57421875" style="0" customWidth="1"/>
    <col min="10" max="10" width="8.28125" style="0" customWidth="1"/>
    <col min="11" max="11" width="8.8515625" style="0" customWidth="1"/>
    <col min="12" max="12" width="8.421875" style="0" customWidth="1"/>
    <col min="13" max="13" width="7.28125" style="0" customWidth="1"/>
  </cols>
  <sheetData>
    <row r="1" spans="12:16" ht="12.75">
      <c r="L1" s="183"/>
      <c r="M1" s="183"/>
      <c r="O1" s="263" t="s">
        <v>508</v>
      </c>
      <c r="P1" s="263"/>
    </row>
    <row r="2" spans="11:13" ht="12.75">
      <c r="K2" s="184"/>
      <c r="L2" s="184"/>
      <c r="M2" s="184"/>
    </row>
    <row r="3" spans="11:13" ht="12.75">
      <c r="K3" s="184"/>
      <c r="L3" s="184"/>
      <c r="M3" s="184"/>
    </row>
    <row r="5" spans="1:16" ht="12.75">
      <c r="A5" s="264" t="s">
        <v>586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6" ht="18" customHeight="1">
      <c r="A6" s="264" t="s">
        <v>509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3" ht="12.7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2:13" ht="12.75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10" spans="2:16" ht="13.5" thickBot="1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7"/>
      <c r="M10" s="188"/>
      <c r="N10" s="187"/>
      <c r="P10" s="189" t="s">
        <v>510</v>
      </c>
    </row>
    <row r="11" spans="1:16" ht="20.25" customHeight="1" thickBot="1" thickTop="1">
      <c r="A11" s="265" t="s">
        <v>511</v>
      </c>
      <c r="B11" s="266" t="s">
        <v>512</v>
      </c>
      <c r="C11" s="266"/>
      <c r="D11" s="266"/>
      <c r="E11" s="267" t="s">
        <v>513</v>
      </c>
      <c r="F11" s="266" t="s">
        <v>514</v>
      </c>
      <c r="G11" s="266"/>
      <c r="H11" s="268" t="s">
        <v>518</v>
      </c>
      <c r="I11" s="269" t="s">
        <v>514</v>
      </c>
      <c r="J11" s="269"/>
      <c r="K11" s="268" t="s">
        <v>519</v>
      </c>
      <c r="L11" s="266" t="s">
        <v>514</v>
      </c>
      <c r="M11" s="266"/>
      <c r="N11" s="268" t="s">
        <v>520</v>
      </c>
      <c r="O11" s="250" t="s">
        <v>514</v>
      </c>
      <c r="P11" s="250"/>
    </row>
    <row r="12" spans="1:16" ht="37.5" customHeight="1" thickTop="1">
      <c r="A12" s="265"/>
      <c r="B12" s="266"/>
      <c r="C12" s="266"/>
      <c r="D12" s="266"/>
      <c r="E12" s="267"/>
      <c r="F12" s="190" t="s">
        <v>515</v>
      </c>
      <c r="G12" s="191" t="s">
        <v>516</v>
      </c>
      <c r="H12" s="268"/>
      <c r="I12" s="192" t="s">
        <v>515</v>
      </c>
      <c r="J12" s="192" t="s">
        <v>516</v>
      </c>
      <c r="K12" s="268"/>
      <c r="L12" s="192" t="s">
        <v>515</v>
      </c>
      <c r="M12" s="192" t="s">
        <v>516</v>
      </c>
      <c r="N12" s="268"/>
      <c r="O12" s="192" t="s">
        <v>515</v>
      </c>
      <c r="P12" s="193" t="s">
        <v>516</v>
      </c>
    </row>
    <row r="13" spans="1:16" ht="12.75">
      <c r="A13" s="194" t="s">
        <v>7</v>
      </c>
      <c r="B13" s="251" t="s">
        <v>521</v>
      </c>
      <c r="C13" s="251"/>
      <c r="D13" s="251"/>
      <c r="E13" s="195">
        <v>3300</v>
      </c>
      <c r="F13" s="195"/>
      <c r="G13" s="195">
        <v>3300</v>
      </c>
      <c r="H13" s="195">
        <v>400</v>
      </c>
      <c r="I13" s="195"/>
      <c r="J13" s="195">
        <v>400</v>
      </c>
      <c r="K13" s="195">
        <v>1200</v>
      </c>
      <c r="L13" s="195"/>
      <c r="M13" s="195">
        <v>1200</v>
      </c>
      <c r="N13" s="196">
        <v>1200</v>
      </c>
      <c r="O13" s="195"/>
      <c r="P13" s="197">
        <v>1200</v>
      </c>
    </row>
    <row r="14" spans="1:16" ht="12.75">
      <c r="A14" s="198" t="s">
        <v>9</v>
      </c>
      <c r="B14" s="272"/>
      <c r="C14" s="272"/>
      <c r="D14" s="272"/>
      <c r="E14" s="199"/>
      <c r="F14" s="199"/>
      <c r="G14" s="199"/>
      <c r="H14" s="199"/>
      <c r="I14" s="199"/>
      <c r="J14" s="199"/>
      <c r="K14" s="199"/>
      <c r="L14" s="199"/>
      <c r="M14" s="199"/>
      <c r="N14" s="200"/>
      <c r="O14" s="199"/>
      <c r="P14" s="201"/>
    </row>
    <row r="15" spans="1:16" ht="12.75">
      <c r="A15" s="198"/>
      <c r="B15" s="272"/>
      <c r="C15" s="272"/>
      <c r="D15" s="272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199"/>
      <c r="P15" s="201"/>
    </row>
    <row r="16" spans="1:16" ht="12.75">
      <c r="A16" s="198"/>
      <c r="B16" s="272"/>
      <c r="C16" s="272"/>
      <c r="D16" s="272"/>
      <c r="E16" s="199"/>
      <c r="F16" s="199"/>
      <c r="G16" s="199"/>
      <c r="H16" s="199"/>
      <c r="I16" s="199"/>
      <c r="J16" s="199"/>
      <c r="K16" s="199"/>
      <c r="L16" s="199"/>
      <c r="M16" s="199"/>
      <c r="N16" s="200"/>
      <c r="O16" s="199"/>
      <c r="P16" s="201"/>
    </row>
    <row r="17" spans="1:16" ht="12.75">
      <c r="A17" s="198"/>
      <c r="B17" s="273"/>
      <c r="C17" s="273"/>
      <c r="D17" s="273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199"/>
      <c r="P17" s="201"/>
    </row>
    <row r="18" spans="1:16" ht="12.75">
      <c r="A18" s="198"/>
      <c r="B18" s="270"/>
      <c r="C18" s="270"/>
      <c r="D18" s="270"/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202"/>
      <c r="P18" s="204"/>
    </row>
    <row r="19" spans="1:16" ht="13.5" thickBot="1">
      <c r="A19" s="205"/>
      <c r="B19" s="271" t="s">
        <v>517</v>
      </c>
      <c r="C19" s="271"/>
      <c r="D19" s="271"/>
      <c r="E19" s="206">
        <f aca="true" t="shared" si="0" ref="E19:P19">SUM(E13:E18)</f>
        <v>3300</v>
      </c>
      <c r="F19" s="206">
        <f t="shared" si="0"/>
        <v>0</v>
      </c>
      <c r="G19" s="206">
        <f t="shared" si="0"/>
        <v>3300</v>
      </c>
      <c r="H19" s="206">
        <f t="shared" si="0"/>
        <v>400</v>
      </c>
      <c r="I19" s="206">
        <f t="shared" si="0"/>
        <v>0</v>
      </c>
      <c r="J19" s="206">
        <f t="shared" si="0"/>
        <v>400</v>
      </c>
      <c r="K19" s="206">
        <f t="shared" si="0"/>
        <v>1200</v>
      </c>
      <c r="L19" s="206">
        <f t="shared" si="0"/>
        <v>0</v>
      </c>
      <c r="M19" s="206">
        <f t="shared" si="0"/>
        <v>1200</v>
      </c>
      <c r="N19" s="206">
        <f t="shared" si="0"/>
        <v>1200</v>
      </c>
      <c r="O19" s="206">
        <f t="shared" si="0"/>
        <v>0</v>
      </c>
      <c r="P19" s="206">
        <f t="shared" si="0"/>
        <v>1200</v>
      </c>
    </row>
    <row r="20" ht="13.5" thickTop="1"/>
    <row r="31" ht="18" customHeight="1">
      <c r="A31" s="207"/>
    </row>
  </sheetData>
  <mergeCells count="20">
    <mergeCell ref="B18:D18"/>
    <mergeCell ref="B19:D19"/>
    <mergeCell ref="B14:D14"/>
    <mergeCell ref="B15:D15"/>
    <mergeCell ref="B16:D16"/>
    <mergeCell ref="B17:D17"/>
    <mergeCell ref="L11:M11"/>
    <mergeCell ref="N11:N12"/>
    <mergeCell ref="O11:P11"/>
    <mergeCell ref="B13:D13"/>
    <mergeCell ref="O1:P1"/>
    <mergeCell ref="A5:P5"/>
    <mergeCell ref="A6:P6"/>
    <mergeCell ref="A11:A12"/>
    <mergeCell ref="B11:D12"/>
    <mergeCell ref="E11:E12"/>
    <mergeCell ref="F11:G11"/>
    <mergeCell ref="H11:H12"/>
    <mergeCell ref="I11:J11"/>
    <mergeCell ref="K11:K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A2" sqref="A2:E2"/>
    </sheetView>
  </sheetViews>
  <sheetFormatPr defaultColWidth="9.140625" defaultRowHeight="12.75"/>
  <cols>
    <col min="1" max="1" width="2.140625" style="208" customWidth="1"/>
    <col min="2" max="2" width="6.421875" style="208" customWidth="1"/>
    <col min="3" max="3" width="60.8515625" style="208" customWidth="1"/>
    <col min="4" max="4" width="11.00390625" style="208" customWidth="1"/>
    <col min="5" max="5" width="11.7109375" style="208" customWidth="1"/>
    <col min="6" max="16384" width="9.140625" style="208" customWidth="1"/>
  </cols>
  <sheetData>
    <row r="1" spans="1:8" ht="12">
      <c r="A1" s="274"/>
      <c r="B1" s="274"/>
      <c r="C1" s="274"/>
      <c r="D1" s="274"/>
      <c r="E1" s="274"/>
      <c r="F1" s="274"/>
      <c r="G1" s="274"/>
      <c r="H1" s="274"/>
    </row>
    <row r="2" spans="1:8" ht="12">
      <c r="A2" s="275" t="s">
        <v>586</v>
      </c>
      <c r="B2" s="275"/>
      <c r="C2" s="275"/>
      <c r="D2" s="275"/>
      <c r="E2" s="275"/>
      <c r="F2" s="209"/>
      <c r="G2" s="209"/>
      <c r="H2" s="209"/>
    </row>
    <row r="3" spans="1:8" ht="12">
      <c r="A3" s="275" t="s">
        <v>563</v>
      </c>
      <c r="B3" s="275"/>
      <c r="C3" s="275"/>
      <c r="D3" s="275"/>
      <c r="E3" s="275"/>
      <c r="F3" s="209"/>
      <c r="G3" s="209"/>
      <c r="H3" s="209"/>
    </row>
    <row r="5" spans="5:8" ht="13.5" customHeight="1">
      <c r="E5" s="210" t="s">
        <v>1</v>
      </c>
      <c r="F5" s="211"/>
      <c r="G5" s="211"/>
      <c r="H5" s="211"/>
    </row>
    <row r="6" spans="2:5" s="212" customFormat="1" ht="12.75" thickBot="1">
      <c r="B6" s="276"/>
      <c r="C6" s="277"/>
      <c r="D6" s="277"/>
      <c r="E6" s="277"/>
    </row>
    <row r="7" spans="2:5" s="212" customFormat="1" ht="12">
      <c r="B7" s="213"/>
      <c r="C7" s="213" t="s">
        <v>76</v>
      </c>
      <c r="D7" s="213">
        <v>2012</v>
      </c>
      <c r="E7" s="213">
        <v>2013</v>
      </c>
    </row>
    <row r="8" spans="2:5" ht="12">
      <c r="B8" s="221" t="s">
        <v>211</v>
      </c>
      <c r="C8" s="214" t="s">
        <v>524</v>
      </c>
      <c r="D8" s="217">
        <v>0</v>
      </c>
      <c r="E8" s="217">
        <v>0</v>
      </c>
    </row>
    <row r="9" spans="2:5" ht="12">
      <c r="B9" s="221" t="s">
        <v>213</v>
      </c>
      <c r="C9" s="214" t="s">
        <v>525</v>
      </c>
      <c r="D9" s="217">
        <v>9493</v>
      </c>
      <c r="E9" s="217">
        <v>2486</v>
      </c>
    </row>
    <row r="10" spans="2:5" ht="12">
      <c r="B10" s="221" t="s">
        <v>215</v>
      </c>
      <c r="C10" s="214" t="s">
        <v>526</v>
      </c>
      <c r="D10" s="217">
        <v>99</v>
      </c>
      <c r="E10" s="217">
        <v>208</v>
      </c>
    </row>
    <row r="11" spans="2:5" ht="12">
      <c r="B11" s="222" t="s">
        <v>217</v>
      </c>
      <c r="C11" s="215" t="s">
        <v>527</v>
      </c>
      <c r="D11" s="218">
        <v>9592</v>
      </c>
      <c r="E11" s="218">
        <v>2694</v>
      </c>
    </row>
    <row r="12" spans="2:5" ht="12">
      <c r="B12" s="221" t="s">
        <v>219</v>
      </c>
      <c r="C12" s="214" t="s">
        <v>528</v>
      </c>
      <c r="D12" s="217">
        <v>0</v>
      </c>
      <c r="E12" s="217">
        <v>0</v>
      </c>
    </row>
    <row r="13" spans="2:5" ht="24">
      <c r="B13" s="221" t="s">
        <v>221</v>
      </c>
      <c r="C13" s="214" t="s">
        <v>529</v>
      </c>
      <c r="D13" s="217">
        <v>0</v>
      </c>
      <c r="E13" s="217">
        <v>0</v>
      </c>
    </row>
    <row r="14" spans="2:5" ht="12">
      <c r="B14" s="222" t="s">
        <v>223</v>
      </c>
      <c r="C14" s="215" t="s">
        <v>530</v>
      </c>
      <c r="D14" s="218">
        <v>0</v>
      </c>
      <c r="E14" s="218">
        <v>0</v>
      </c>
    </row>
    <row r="15" spans="2:5" ht="12">
      <c r="B15" s="221" t="s">
        <v>225</v>
      </c>
      <c r="C15" s="214" t="s">
        <v>531</v>
      </c>
      <c r="D15" s="217">
        <v>0</v>
      </c>
      <c r="E15" s="217">
        <v>0</v>
      </c>
    </row>
    <row r="16" spans="2:5" ht="12">
      <c r="B16" s="221" t="s">
        <v>228</v>
      </c>
      <c r="C16" s="214" t="s">
        <v>532</v>
      </c>
      <c r="D16" s="217">
        <v>15</v>
      </c>
      <c r="E16" s="217">
        <v>813</v>
      </c>
    </row>
    <row r="17" spans="2:5" ht="12">
      <c r="B17" s="221" t="s">
        <v>230</v>
      </c>
      <c r="C17" s="214" t="s">
        <v>533</v>
      </c>
      <c r="D17" s="217">
        <v>0</v>
      </c>
      <c r="E17" s="217">
        <v>0</v>
      </c>
    </row>
    <row r="18" spans="2:5" ht="12">
      <c r="B18" s="221" t="s">
        <v>232</v>
      </c>
      <c r="C18" s="214" t="s">
        <v>534</v>
      </c>
      <c r="D18" s="217">
        <v>15</v>
      </c>
      <c r="E18" s="217">
        <v>813</v>
      </c>
    </row>
    <row r="19" spans="2:5" ht="12">
      <c r="B19" s="221" t="s">
        <v>234</v>
      </c>
      <c r="C19" s="214" t="s">
        <v>535</v>
      </c>
      <c r="D19" s="217">
        <v>35</v>
      </c>
      <c r="E19" s="217">
        <v>0</v>
      </c>
    </row>
    <row r="20" spans="2:5" ht="12">
      <c r="B20" s="221" t="s">
        <v>236</v>
      </c>
      <c r="C20" s="214" t="s">
        <v>536</v>
      </c>
      <c r="D20" s="217">
        <v>14</v>
      </c>
      <c r="E20" s="217">
        <v>0</v>
      </c>
    </row>
    <row r="21" spans="2:5" ht="12">
      <c r="B21" s="221" t="s">
        <v>238</v>
      </c>
      <c r="C21" s="214" t="s">
        <v>537</v>
      </c>
      <c r="D21" s="217">
        <v>0</v>
      </c>
      <c r="E21" s="217">
        <v>0</v>
      </c>
    </row>
    <row r="22" spans="2:5" ht="12">
      <c r="B22" s="221" t="s">
        <v>240</v>
      </c>
      <c r="C22" s="214" t="s">
        <v>538</v>
      </c>
      <c r="D22" s="217">
        <v>49</v>
      </c>
      <c r="E22" s="217">
        <v>0</v>
      </c>
    </row>
    <row r="23" spans="2:5" ht="12">
      <c r="B23" s="222" t="s">
        <v>242</v>
      </c>
      <c r="C23" s="215" t="s">
        <v>539</v>
      </c>
      <c r="D23" s="218">
        <v>-34</v>
      </c>
      <c r="E23" s="218">
        <v>813</v>
      </c>
    </row>
    <row r="24" spans="2:5" ht="12">
      <c r="B24" s="221" t="s">
        <v>244</v>
      </c>
      <c r="C24" s="214" t="s">
        <v>540</v>
      </c>
      <c r="D24" s="217">
        <v>0</v>
      </c>
      <c r="E24" s="217">
        <v>0</v>
      </c>
    </row>
    <row r="25" spans="2:5" ht="12">
      <c r="B25" s="221" t="s">
        <v>246</v>
      </c>
      <c r="C25" s="214" t="s">
        <v>541</v>
      </c>
      <c r="D25" s="217">
        <v>0</v>
      </c>
      <c r="E25" s="217">
        <v>0</v>
      </c>
    </row>
    <row r="26" spans="2:5" ht="12">
      <c r="B26" s="222" t="s">
        <v>248</v>
      </c>
      <c r="C26" s="215" t="s">
        <v>542</v>
      </c>
      <c r="D26" s="218">
        <v>0</v>
      </c>
      <c r="E26" s="218">
        <v>0</v>
      </c>
    </row>
    <row r="27" spans="2:5" ht="12">
      <c r="B27" s="222" t="s">
        <v>250</v>
      </c>
      <c r="C27" s="215" t="s">
        <v>543</v>
      </c>
      <c r="D27" s="218">
        <v>0</v>
      </c>
      <c r="E27" s="218">
        <v>0</v>
      </c>
    </row>
    <row r="28" spans="2:5" ht="12">
      <c r="B28" s="222" t="s">
        <v>252</v>
      </c>
      <c r="C28" s="215" t="s">
        <v>544</v>
      </c>
      <c r="D28" s="218">
        <v>9558</v>
      </c>
      <c r="E28" s="218">
        <v>3507</v>
      </c>
    </row>
    <row r="29" spans="2:5" ht="12">
      <c r="B29" s="221" t="s">
        <v>254</v>
      </c>
      <c r="C29" s="214" t="s">
        <v>545</v>
      </c>
      <c r="D29" s="217">
        <v>0</v>
      </c>
      <c r="E29" s="217">
        <v>0</v>
      </c>
    </row>
    <row r="30" spans="2:5" ht="12">
      <c r="B30" s="221" t="s">
        <v>256</v>
      </c>
      <c r="C30" s="214" t="s">
        <v>546</v>
      </c>
      <c r="D30" s="217">
        <v>-55</v>
      </c>
      <c r="E30" s="217">
        <v>0</v>
      </c>
    </row>
    <row r="31" spans="2:5" ht="12">
      <c r="B31" s="221" t="s">
        <v>258</v>
      </c>
      <c r="C31" s="214" t="s">
        <v>547</v>
      </c>
      <c r="D31" s="217">
        <v>0</v>
      </c>
      <c r="E31" s="217">
        <v>0</v>
      </c>
    </row>
    <row r="32" spans="2:5" ht="12">
      <c r="B32" s="221" t="s">
        <v>260</v>
      </c>
      <c r="C32" s="214" t="s">
        <v>548</v>
      </c>
      <c r="D32" s="217">
        <v>0</v>
      </c>
      <c r="E32" s="217">
        <v>0</v>
      </c>
    </row>
    <row r="33" spans="2:5" ht="12">
      <c r="B33" s="222" t="s">
        <v>262</v>
      </c>
      <c r="C33" s="215" t="s">
        <v>549</v>
      </c>
      <c r="D33" s="218">
        <v>-55</v>
      </c>
      <c r="E33" s="218">
        <v>0</v>
      </c>
    </row>
    <row r="34" spans="2:5" ht="12">
      <c r="B34" s="222" t="s">
        <v>264</v>
      </c>
      <c r="C34" s="215" t="s">
        <v>550</v>
      </c>
      <c r="D34" s="218">
        <v>0</v>
      </c>
      <c r="E34" s="218">
        <v>0</v>
      </c>
    </row>
    <row r="35" spans="2:5" ht="12">
      <c r="B35" s="222" t="s">
        <v>266</v>
      </c>
      <c r="C35" s="215" t="s">
        <v>551</v>
      </c>
      <c r="D35" s="218">
        <v>9503</v>
      </c>
      <c r="E35" s="218">
        <v>3507</v>
      </c>
    </row>
    <row r="36" spans="2:5" ht="12">
      <c r="B36" s="221" t="s">
        <v>268</v>
      </c>
      <c r="C36" s="214" t="s">
        <v>552</v>
      </c>
      <c r="D36" s="217">
        <v>0</v>
      </c>
      <c r="E36" s="217">
        <v>0</v>
      </c>
    </row>
    <row r="37" spans="2:5" ht="12">
      <c r="B37" s="221" t="s">
        <v>270</v>
      </c>
      <c r="C37" s="214" t="s">
        <v>553</v>
      </c>
      <c r="D37" s="217">
        <v>0</v>
      </c>
      <c r="E37" s="217">
        <v>0</v>
      </c>
    </row>
    <row r="38" spans="2:5" ht="12">
      <c r="B38" s="222" t="s">
        <v>272</v>
      </c>
      <c r="C38" s="215" t="s">
        <v>554</v>
      </c>
      <c r="D38" s="218">
        <v>9503</v>
      </c>
      <c r="E38" s="218">
        <v>3507</v>
      </c>
    </row>
    <row r="39" spans="2:5" ht="12">
      <c r="B39" s="221" t="s">
        <v>209</v>
      </c>
      <c r="C39" s="214" t="s">
        <v>555</v>
      </c>
      <c r="D39" s="219"/>
      <c r="E39" s="219"/>
    </row>
    <row r="40" spans="2:5" ht="12">
      <c r="B40" s="221" t="s">
        <v>274</v>
      </c>
      <c r="C40" s="214" t="s">
        <v>556</v>
      </c>
      <c r="D40" s="217">
        <v>0</v>
      </c>
      <c r="E40" s="217">
        <v>0</v>
      </c>
    </row>
    <row r="41" spans="2:5" ht="12">
      <c r="B41" s="221" t="s">
        <v>276</v>
      </c>
      <c r="C41" s="214" t="s">
        <v>557</v>
      </c>
      <c r="D41" s="217">
        <v>7432</v>
      </c>
      <c r="E41" s="217">
        <v>0</v>
      </c>
    </row>
    <row r="42" spans="2:5" ht="12">
      <c r="B42" s="221" t="s">
        <v>278</v>
      </c>
      <c r="C42" s="214" t="s">
        <v>558</v>
      </c>
      <c r="D42" s="217">
        <v>0</v>
      </c>
      <c r="E42" s="217">
        <v>0</v>
      </c>
    </row>
    <row r="43" spans="2:5" ht="12">
      <c r="B43" s="221" t="s">
        <v>280</v>
      </c>
      <c r="C43" s="214" t="s">
        <v>559</v>
      </c>
      <c r="D43" s="217">
        <v>7432</v>
      </c>
      <c r="E43" s="217">
        <v>0</v>
      </c>
    </row>
    <row r="44" spans="2:5" ht="12">
      <c r="B44" s="221" t="s">
        <v>282</v>
      </c>
      <c r="C44" s="214" t="s">
        <v>560</v>
      </c>
      <c r="D44" s="217">
        <v>2071</v>
      </c>
      <c r="E44" s="217">
        <v>3507</v>
      </c>
    </row>
    <row r="45" spans="2:5" ht="12">
      <c r="B45" s="221" t="s">
        <v>284</v>
      </c>
      <c r="C45" s="214" t="s">
        <v>561</v>
      </c>
      <c r="D45" s="217">
        <v>2071</v>
      </c>
      <c r="E45" s="217">
        <v>3507</v>
      </c>
    </row>
    <row r="46" spans="2:5" ht="12.75" thickBot="1">
      <c r="B46" s="223" t="s">
        <v>286</v>
      </c>
      <c r="C46" s="216" t="s">
        <v>562</v>
      </c>
      <c r="D46" s="220">
        <v>0</v>
      </c>
      <c r="E46" s="220">
        <v>0</v>
      </c>
    </row>
  </sheetData>
  <mergeCells count="4">
    <mergeCell ref="A1:H1"/>
    <mergeCell ref="A2:E2"/>
    <mergeCell ref="A3:E3"/>
    <mergeCell ref="B6:E6"/>
  </mergeCells>
  <printOptions/>
  <pageMargins left="0.26" right="0.16" top="0.59" bottom="0.56" header="0.33" footer="0.5"/>
  <pageSetup horizontalDpi="600" verticalDpi="600" orientation="portrait" paperSize="9" r:id="rId1"/>
  <headerFooter alignWithMargins="0">
    <oddHeader>&amp;R&amp;"Times New Roman,Félkövér"&amp;9 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BalatinczK</cp:lastModifiedBy>
  <cp:lastPrinted>2014-04-28T06:52:05Z</cp:lastPrinted>
  <dcterms:created xsi:type="dcterms:W3CDTF">2014-04-18T18:29:53Z</dcterms:created>
  <dcterms:modified xsi:type="dcterms:W3CDTF">2014-04-28T06:52:51Z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