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2" activeTab="1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state="hidden" r:id="rId8"/>
    <sheet name="7. Többéves döntések" sheetId="9" r:id="rId9"/>
    <sheet name="8. Adósságot kel. ügyletek" sheetId="10" state="hidden" r:id="rId10"/>
    <sheet name="9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Mérlegszerű'!$A$1:$L$39</definedName>
    <definedName name="_xlnm.Print_Area" localSheetId="1">'2,a Elemi bevételek'!$A$1:$F$48</definedName>
    <definedName name="_xlnm.Print_Area" localSheetId="3">'3. Állami tám.'!$A$1:$J$50</definedName>
    <definedName name="_xlnm.Print_Area" localSheetId="6">'5. Likviditási terv'!$A$1:$O$25</definedName>
    <definedName name="_xlnm.Print_Area" localSheetId="10">'9. Felhalmozás'!$C$1:$L$22</definedName>
  </definedNames>
  <calcPr fullCalcOnLoad="1"/>
</workbook>
</file>

<file path=xl/sharedStrings.xml><?xml version="1.0" encoding="utf-8"?>
<sst xmlns="http://schemas.openxmlformats.org/spreadsheetml/2006/main" count="1100" uniqueCount="584">
  <si>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</si>
  <si>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</si>
  <si>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</si>
  <si>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</si>
  <si>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</si>
  <si>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</si>
  <si>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</si>
  <si>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</si>
  <si>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</si>
  <si>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</si>
  <si>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</si>
  <si>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</si>
  <si>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</si>
  <si>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</si>
  <si>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</si>
  <si>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</si>
  <si>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</si>
  <si>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</si>
  <si>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</si>
  <si>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</si>
  <si>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</si>
  <si>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</si>
  <si>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</si>
  <si>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</si>
  <si>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</si>
  <si>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</si>
  <si>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</si>
  <si>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</si>
  <si>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</si>
  <si>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</si>
  <si>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</si>
  <si>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</si>
  <si>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</si>
  <si>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</si>
  <si>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</si>
  <si>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</si>
  <si>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</si>
  <si>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</si>
  <si>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</si>
  <si>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</si>
  <si>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</si>
  <si>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</si>
  <si>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</si>
  <si>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</si>
  <si>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</si>
  <si>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</si>
  <si>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</si>
  <si>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</si>
  <si>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</si>
  <si>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</si>
  <si>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</si>
  <si>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</si>
  <si>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</si>
  <si>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</si>
  <si>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</si>
  <si>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</si>
  <si>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</si>
  <si>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</si>
  <si>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</si>
  <si>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</si>
  <si>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</si>
  <si>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</si>
  <si>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</si>
  <si>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</si>
  <si>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</si>
  <si>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</si>
  <si>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</si>
  <si>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</si>
  <si>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</si>
  <si>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</si>
  <si>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</si>
  <si>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</si>
  <si>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</si>
  <si>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</si>
  <si>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</si>
  <si>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</si>
  <si>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</si>
  <si>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</si>
  <si>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</si>
  <si>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</si>
  <si>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</si>
  <si>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</si>
  <si>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</si>
  <si>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</si>
  <si>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</si>
  <si>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</si>
  <si>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</si>
  <si>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</si>
  <si>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</si>
  <si>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</si>
  <si>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</si>
  <si>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</si>
  <si>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</si>
  <si>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</si>
  <si>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</si>
  <si>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</si>
  <si>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</si>
  <si>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</si>
  <si>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</si>
  <si>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</si>
  <si>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</si>
  <si>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</si>
  <si>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</si>
  <si>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</si>
  <si>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</si>
  <si>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</si>
  <si>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</si>
  <si>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</si>
  <si>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</si>
  <si>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</si>
  <si>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</si>
  <si>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</si>
  <si>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</si>
  <si>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</si>
  <si>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</si>
  <si>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</si>
  <si>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</si>
  <si>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</si>
  <si>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</si>
  <si>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</si>
  <si>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</si>
  <si>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</si>
  <si>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</si>
  <si>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</si>
  <si>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</si>
  <si>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</si>
  <si>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</si>
  <si>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</si>
  <si>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</si>
  <si>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</si>
  <si>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</si>
  <si>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</si>
  <si>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</si>
  <si>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</si>
  <si>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</si>
  <si>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</si>
  <si>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</si>
  <si>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</si>
  <si>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</si>
  <si>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</si>
  <si>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</si>
  <si>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</si>
  <si>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</si>
  <si>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</si>
  <si>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</si>
  <si>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</si>
  <si>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</si>
  <si>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</si>
  <si>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</si>
  <si>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</si>
  <si>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</si>
  <si>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</si>
  <si>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</si>
  <si>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</si>
  <si>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</si>
  <si>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</si>
  <si>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</si>
  <si>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</si>
  <si>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</si>
  <si>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</si>
  <si>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</si>
  <si>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</si>
  <si>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</si>
  <si>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</si>
  <si>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</si>
  <si>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</si>
  <si>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</si>
  <si>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</si>
  <si>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</si>
  <si>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</si>
  <si>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</si>
  <si>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</si>
  <si>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</si>
  <si>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</si>
  <si>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</si>
  <si>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</si>
  <si>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</si>
  <si>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</si>
  <si>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</si>
  <si>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</si>
  <si>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</si>
  <si>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</si>
  <si>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</si>
  <si>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</si>
  <si>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</si>
  <si>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</si>
  <si>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</si>
  <si>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</si>
  <si>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</si>
  <si>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</si>
  <si>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</si>
  <si>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</si>
  <si>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</si>
  <si>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</si>
  <si>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</si>
  <si>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</si>
  <si>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</si>
  <si>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</si>
  <si>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</si>
  <si>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</si>
  <si>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</si>
  <si>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</si>
  <si>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</si>
  <si>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</si>
  <si>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</si>
  <si>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</si>
  <si>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</si>
  <si>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</si>
  <si>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</si>
  <si>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</si>
  <si>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</si>
  <si>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</si>
  <si>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</si>
  <si>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</si>
  <si>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</si>
  <si>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</si>
  <si>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</si>
  <si>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</si>
  <si>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</si>
  <si>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</si>
  <si>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</si>
  <si>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</si>
  <si>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</si>
  <si>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</si>
  <si>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</si>
  <si>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</si>
  <si>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</si>
  <si>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</si>
  <si>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</si>
  <si>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</si>
  <si>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</si>
  <si>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</si>
  <si>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</si>
  <si>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</si>
  <si>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</si>
  <si>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</si>
  <si>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</si>
  <si>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</si>
  <si>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</si>
  <si>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</si>
  <si>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</si>
  <si>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</si>
  <si>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</si>
  <si>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</si>
  <si>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</si>
  <si>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</si>
  <si>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</si>
  <si>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</si>
  <si>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</si>
  <si>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</si>
  <si>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</si>
  <si>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</si>
  <si>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</si>
  <si>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</si>
  <si>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</si>
  <si>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</si>
  <si>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</si>
  <si>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</si>
  <si>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</si>
  <si>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</si>
  <si>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</si>
  <si>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</si>
  <si>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</si>
  <si>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</si>
  <si>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</si>
  <si>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</si>
  <si>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</si>
  <si>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</si>
  <si>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</si>
  <si>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</si>
  <si>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</si>
  <si>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</si>
  <si>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</si>
  <si>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</si>
  <si>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</si>
  <si>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</si>
  <si>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</si>
  <si>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</si>
  <si>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</si>
  <si>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</si>
  <si>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</si>
  <si>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</si>
  <si>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</si>
  <si>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</si>
  <si>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</si>
  <si>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</si>
  <si>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</si>
  <si>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</si>
  <si>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</si>
  <si>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</si>
  <si>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</si>
  <si>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</si>
  <si>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</si>
  <si>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</si>
  <si>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</si>
  <si>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</si>
  <si>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</si>
  <si>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</si>
  <si>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</si>
  <si>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</si>
  <si>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</si>
  <si>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</si>
  <si>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</si>
  <si>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</si>
  <si>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</si>
  <si>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</si>
  <si>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</si>
  <si>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</si>
  <si>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</si>
  <si>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</si>
  <si>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</si>
  <si>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</si>
  <si>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</si>
  <si>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</si>
  <si>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</si>
  <si>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</si>
  <si>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</si>
  <si>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</si>
  <si>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</si>
  <si>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</si>
  <si>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</si>
  <si>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</si>
  <si>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</si>
  <si>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</si>
  <si>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</si>
  <si>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</si>
  <si>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</si>
  <si>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</si>
  <si>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</si>
  <si>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</si>
  <si>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</si>
  <si>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</si>
  <si>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</si>
  <si>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</si>
  <si>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</si>
  <si>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</si>
  <si>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</si>
  <si>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</si>
  <si>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</si>
  <si>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</si>
  <si>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</si>
  <si>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</si>
  <si>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</si>
  <si>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</si>
  <si>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</si>
  <si>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</si>
  <si>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</si>
  <si>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</si>
  <si>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</si>
  <si>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</si>
  <si>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</si>
  <si>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</si>
  <si>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</si>
  <si>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</si>
  <si>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</si>
  <si>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</si>
  <si>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</si>
  <si>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</si>
  <si>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</si>
  <si>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</si>
  <si>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</si>
  <si>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</si>
  <si>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</si>
  <si>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</si>
  <si>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</si>
  <si>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</si>
  <si>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</si>
  <si>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</si>
  <si>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</si>
  <si>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</si>
  <si>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</si>
  <si>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</si>
  <si>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</si>
  <si>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</si>
  <si>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</si>
  <si>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</si>
  <si>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</si>
  <si>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</si>
  <si>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</si>
  <si>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</si>
  <si>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</si>
  <si>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</si>
  <si>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</si>
  <si>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</si>
  <si>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</si>
  <si>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</si>
  <si>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</si>
  <si>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</si>
  <si>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</si>
  <si>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</si>
  <si>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</si>
  <si>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</si>
  <si>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</si>
  <si>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</si>
  <si>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</si>
  <si>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</si>
  <si>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</si>
  <si>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</si>
  <si>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</si>
  <si>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</si>
  <si>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</si>
  <si>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</si>
  <si>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</si>
  <si>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</si>
  <si>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</si>
  <si>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</si>
  <si>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</si>
  <si>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</si>
  <si>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</si>
  <si>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</si>
  <si>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</si>
  <si>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</si>
  <si>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</si>
  <si>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</si>
  <si>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</si>
  <si>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</si>
  <si>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</si>
  <si>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</si>
  <si>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</si>
  <si>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</si>
  <si>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</si>
  <si>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</si>
  <si>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</si>
  <si>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</si>
  <si>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</si>
  <si>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</si>
  <si>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</si>
  <si>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</si>
  <si>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</si>
  <si>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</si>
  <si>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</si>
  <si>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</si>
  <si>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</si>
  <si>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</si>
  <si>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</si>
  <si>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</si>
  <si>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</si>
  <si>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</si>
  <si>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</si>
  <si>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</si>
  <si>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</si>
  <si>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</si>
  <si>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</si>
  <si>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</si>
  <si>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</si>
  <si>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</si>
  <si>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</si>
  <si>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</si>
  <si>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</si>
  <si>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</si>
  <si>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</si>
  <si>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</si>
  <si>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</si>
  <si>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</si>
  <si>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</si>
  <si>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</si>
  <si>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</si>
  <si>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</si>
  <si>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</si>
  <si>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</si>
  <si>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</si>
  <si>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</si>
  <si>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</si>
  <si>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</si>
  <si>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</si>
  <si>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</si>
  <si>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</si>
  <si>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</si>
  <si>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</si>
  <si>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</si>
  <si>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</si>
  <si>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</si>
  <si>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</si>
  <si>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</si>
  <si>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</si>
  <si>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</si>
  <si>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</si>
  <si>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</si>
  <si>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</si>
  <si>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>6. számú melléklet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</si>
  <si>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</si>
  <si>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</si>
  <si>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</si>
  <si>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</si>
  <si>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2018.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</si>
  <si>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</si>
  <si>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</si>
  <si>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</si>
  <si>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</si>
  <si>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</si>
  <si>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</si>
  <si>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</si>
  <si>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</si>
  <si>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</si>
  <si>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</si>
  <si>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</si>
  <si>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</si>
  <si>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</si>
  <si>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</si>
  <si>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</si>
  <si>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</si>
  <si>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</si>
  <si>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</si>
  <si>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</si>
  <si>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</si>
  <si>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</si>
  <si>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</si>
  <si>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</si>
  <si>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</si>
  <si>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</si>
  <si>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</si>
  <si>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</si>
  <si>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</si>
  <si>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</si>
  <si>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</si>
  <si>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</si>
  <si>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</si>
  <si>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</si>
  <si>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</si>
  <si>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2017.évi</t>
  </si>
  <si>
    <t>V.1.1 1.1 .jogcímekhez kapcsolódó kiegészítés</t>
  </si>
  <si>
    <t>FELSŐSZENTERZSÉBET KÖZSÉG ÖNKORMÁNYZATA 2017. ÉVI TARTALÉKAI</t>
  </si>
  <si>
    <t>2017.évi előirányzat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</si>
  <si>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</si>
  <si>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</si>
  <si>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</si>
  <si>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</si>
  <si>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</si>
  <si>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</si>
  <si>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2018. ÉVI MŰKÖDÉSI ÉS FELHALMOZÁSI CÉLÚ BEVÉTELEI ÉS KIADÁSAI</t>
  </si>
  <si>
    <t>Eredeti előirányzat 2018.</t>
  </si>
  <si>
    <t xml:space="preserve"> Eredeti előirányzat 2018.</t>
  </si>
  <si>
    <t>FELSŐSZENTERZSÉBET KÖZSÉG ÖNKORMÁNYZATÁNAK ÁLLAMI HOZZÁJÁRULÁSA 2018. ÉVBEN</t>
  </si>
  <si>
    <t>2018.évi</t>
  </si>
  <si>
    <t>I.6. Polgármesteri illetmény támogatása</t>
  </si>
  <si>
    <t>2020.</t>
  </si>
  <si>
    <t>2018. előtti kifizetés</t>
  </si>
  <si>
    <t>Felsőszenterzsébet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</si>
  <si>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</si>
  <si>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2018. évi eredeti előirányzat</t>
  </si>
  <si>
    <t>2017. évi pénzmaradvány - Kistelepülési önkormányzatok alacsony összegű fejlesztéseinek támogatása</t>
  </si>
  <si>
    <t>Településképi arculati kézikönyv elkészítése</t>
  </si>
  <si>
    <t>Kistelepülési önkormányzatok alacsony összegű fejlesztéseinek támogatásából és 200.000.- önnrész - Településrendezési terv elkészítése</t>
  </si>
  <si>
    <t>Kultúrház felújítása</t>
  </si>
  <si>
    <t>Harangláb felújítás,temetőnél parkírozó kialakítása, járda kiépitése pályázathoz önrész 15%</t>
  </si>
  <si>
    <t>Város- és községgazdálkodással, könyvtárral kapcsolatos tárgyi eszközök beszerzése</t>
  </si>
  <si>
    <t>FELSŐSZENTERZSÉBET KÖZSÉG ÖNKORMÁNYZATA 2018. ÉVI ELŐIRÁNYZAT FELHASZNÁLÁSI ÜTEMTERVE</t>
  </si>
  <si>
    <t>I</t>
  </si>
  <si>
    <t>H</t>
  </si>
  <si>
    <t>Módosított előirányzat 2018.08.31.</t>
  </si>
  <si>
    <t xml:space="preserve">Felsőszenterzsébet 79. hrsz út felújítási munkái </t>
  </si>
  <si>
    <t>Felsőszenterzsébet 79. hrsz út felújítási munkáinak támogatása</t>
  </si>
  <si>
    <t>J</t>
  </si>
  <si>
    <t>2018.évi várható</t>
  </si>
  <si>
    <t>Lakossági víz és csatornaszolg.támogatása</t>
  </si>
  <si>
    <t>K</t>
  </si>
  <si>
    <t>Módosítás 2018.12.31.</t>
  </si>
  <si>
    <t>Módosított előirányzat 2018.12.31.</t>
  </si>
  <si>
    <t>Felhalmozási célú támogatások és felhalmozási bevételek</t>
  </si>
  <si>
    <t>Államháztartáson belűli megelőlegezések</t>
  </si>
  <si>
    <t xml:space="preserve"> Településképi arculati kézikönyv elkészítésének támogatása</t>
  </si>
  <si>
    <t>Belterületi utak felújítása pályázathoz önrész 79. hrsz-ú út</t>
  </si>
  <si>
    <t>Kistelepülési önkormányzatok alacsony összegű fejlesztéseinek támogatásából  500.000.-  + önnrész 790.158..- Felsőszenterzsébet 91. hrsz-ú út felújítási munkái</t>
  </si>
  <si>
    <t>Téli rezsicsökkentésben korábban nem részesült, a vezetékes gáz- vagy távfűtéstől eltérő fűtőanyagot használó háztartások egyszeri támogatása</t>
  </si>
  <si>
    <t>Önkormányzatok rendkívüli támogatása-Településüzemeltetési feladatok ellátása</t>
  </si>
  <si>
    <t>Csesztreg Petőfi u.11. (Hrsz:98) ingatlan lakás vételára szerződés szerint</t>
  </si>
  <si>
    <t>2/2019. (II. 25.) önkormányzati rendelet 1. melléklete</t>
  </si>
  <si>
    <t>2/2018. (II. 20.) önkormányzati rendelet 1. melléklete</t>
  </si>
  <si>
    <t>2/2019. (II. 25.) önkormányzati rendelet 2. melléklete</t>
  </si>
  <si>
    <t>2/2018. (II. 20.) önkormányzati rendelet 2,a melléklete</t>
  </si>
  <si>
    <t>2/2019. (II. 25.) önkormányzati rendelet 3. melléklete</t>
  </si>
  <si>
    <t>2/2018. (II. 20.) önkormányzati rendelet 2,b melléklete</t>
  </si>
  <si>
    <t>2/2019. (II. 25.) önkormányzati rendelet 4. melléklete</t>
  </si>
  <si>
    <t>2/2018. (II. 20.) önkormányzati rendelet 3. melléklete</t>
  </si>
  <si>
    <t>2/2019. (II. 25.) önkormányzati rendelet 5. melléklete</t>
  </si>
  <si>
    <t>2/2018. (II. 20.) önkormányzati rendelet 4,a. melléklete</t>
  </si>
  <si>
    <t>2/2019. (II. 25.) önkormányzati rendelet 6. melléklete</t>
  </si>
  <si>
    <t>2/2018. (II. 20.) önkormányzati rendelet 4.b. melléklete</t>
  </si>
  <si>
    <t>2/2019. (II. 25.) önkormányzati rendelet 7. melléklete</t>
  </si>
  <si>
    <t>2/2018. (II. 20.) önkormányzati rendelet 5. melléklete</t>
  </si>
  <si>
    <t>2/2019. (II. 25.) önkormányzati rendelet 8. melléklete</t>
  </si>
  <si>
    <t>2/2018. (II. 20.) önkormányzati rendelet 7. melléklete</t>
  </si>
  <si>
    <t>2/2019. (II. 25.) önkormányzati rendelet 9. melléklete</t>
  </si>
  <si>
    <t>2/2018. (II. 20.) önkormányzati rendelet 9. melléklete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</si>
</sst>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[$-40E]yyyy\.\ mmmm\ d\.\,\ dddd"/>
  </numFmts>
  <fonts count="8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6" applyNumberFormat="1" applyFont="1" applyFill="1" applyBorder="1" applyAlignment="1" applyProtection="1">
      <alignment horizontal="center" vertical="center" wrapTex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8" xfId="106" applyNumberFormat="1" applyFont="1" applyFill="1" applyBorder="1" applyAlignment="1" applyProtection="1">
      <alignment horizontal="center"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9" xfId="106" applyNumberForma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1" xfId="106" applyNumberForma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3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7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28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0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1" xfId="108" applyFont="1" applyFill="1" applyBorder="1" applyAlignment="1">
      <alignment horizontal="left" vertical="center"/>
      <protection/>
    </xf>
    <xf numFmtId="0" fontId="34" fillId="0" borderId="29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29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29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29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29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29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29" xfId="108" applyFont="1" applyBorder="1" applyAlignment="1">
      <alignment vertical="center"/>
      <protection/>
    </xf>
    <xf numFmtId="16" fontId="39" fillId="0" borderId="29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29" xfId="108" applyFont="1" applyBorder="1" applyAlignment="1">
      <alignment horizontal="left" vertical="center"/>
      <protection/>
    </xf>
    <xf numFmtId="0" fontId="40" fillId="0" borderId="29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29" xfId="108" applyFont="1" applyBorder="1" applyAlignment="1">
      <alignment horizontal="center"/>
      <protection/>
    </xf>
    <xf numFmtId="0" fontId="40" fillId="0" borderId="31" xfId="108" applyFont="1" applyBorder="1" applyAlignment="1">
      <alignment horizontal="left"/>
      <protection/>
    </xf>
    <xf numFmtId="0" fontId="40" fillId="0" borderId="31" xfId="108" applyFont="1" applyBorder="1" applyAlignment="1">
      <alignment horizontal="left" vertical="center"/>
      <protection/>
    </xf>
    <xf numFmtId="0" fontId="40" fillId="0" borderId="29" xfId="108" applyFont="1" applyBorder="1" applyAlignment="1">
      <alignment horizontal="center" vertical="center"/>
      <protection/>
    </xf>
    <xf numFmtId="3" fontId="39" fillId="0" borderId="32" xfId="108" applyNumberFormat="1" applyFont="1" applyBorder="1" applyAlignment="1">
      <alignment vertical="center"/>
      <protection/>
    </xf>
    <xf numFmtId="3" fontId="39" fillId="0" borderId="32" xfId="102" applyNumberFormat="1" applyFont="1" applyBorder="1" applyAlignment="1">
      <alignment horizontal="right"/>
      <protection/>
    </xf>
    <xf numFmtId="3" fontId="39" fillId="0" borderId="32" xfId="108" applyNumberFormat="1" applyFont="1" applyBorder="1" applyAlignment="1">
      <alignment horizontal="right" vertical="center"/>
      <protection/>
    </xf>
    <xf numFmtId="3" fontId="56" fillId="0" borderId="32" xfId="108" applyNumberFormat="1" applyFont="1" applyBorder="1" applyAlignment="1">
      <alignment horizontal="right" vertical="center"/>
      <protection/>
    </xf>
    <xf numFmtId="3" fontId="40" fillId="0" borderId="32" xfId="108" applyNumberFormat="1" applyFont="1" applyBorder="1" applyAlignment="1">
      <alignment horizontal="right" vertical="center"/>
      <protection/>
    </xf>
    <xf numFmtId="3" fontId="55" fillId="0" borderId="32" xfId="108" applyNumberFormat="1" applyFont="1" applyFill="1" applyBorder="1" applyAlignment="1">
      <alignment vertical="center"/>
      <protection/>
    </xf>
    <xf numFmtId="3" fontId="55" fillId="0" borderId="32" xfId="108" applyNumberFormat="1" applyFont="1" applyBorder="1" applyAlignment="1">
      <alignment vertical="center"/>
      <protection/>
    </xf>
    <xf numFmtId="3" fontId="40" fillId="0" borderId="32" xfId="108" applyNumberFormat="1" applyFont="1" applyBorder="1" applyAlignment="1">
      <alignment vertical="center"/>
      <protection/>
    </xf>
    <xf numFmtId="3" fontId="56" fillId="0" borderId="32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32" xfId="108" applyNumberFormat="1" applyFont="1" applyBorder="1" applyAlignment="1">
      <alignment vertical="center"/>
      <protection/>
    </xf>
    <xf numFmtId="0" fontId="40" fillId="0" borderId="31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32" xfId="108" applyNumberFormat="1" applyFont="1" applyBorder="1">
      <alignment/>
      <protection/>
    </xf>
    <xf numFmtId="0" fontId="39" fillId="0" borderId="24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29" xfId="108" applyFont="1" applyBorder="1" applyAlignment="1">
      <alignment vertical="center"/>
      <protection/>
    </xf>
    <xf numFmtId="0" fontId="40" fillId="20" borderId="33" xfId="108" applyFont="1" applyFill="1" applyBorder="1" applyAlignment="1">
      <alignment horizontal="center" vertical="center"/>
      <protection/>
    </xf>
    <xf numFmtId="0" fontId="40" fillId="20" borderId="34" xfId="108" applyFont="1" applyFill="1" applyBorder="1" applyAlignment="1">
      <alignment horizontal="center" vertical="center"/>
      <protection/>
    </xf>
    <xf numFmtId="0" fontId="40" fillId="20" borderId="34" xfId="108" applyFont="1" applyFill="1" applyBorder="1" applyAlignment="1">
      <alignment horizontal="center" vertical="center" wrapText="1"/>
      <protection/>
    </xf>
    <xf numFmtId="0" fontId="40" fillId="20" borderId="35" xfId="108" applyFont="1" applyFill="1" applyBorder="1" applyAlignment="1">
      <alignment horizontal="center" vertical="center" wrapText="1"/>
      <protection/>
    </xf>
    <xf numFmtId="0" fontId="40" fillId="20" borderId="36" xfId="108" applyFont="1" applyFill="1" applyBorder="1" applyAlignment="1">
      <alignment horizontal="center" vertical="center"/>
      <protection/>
    </xf>
    <xf numFmtId="0" fontId="40" fillId="0" borderId="11" xfId="108" applyFont="1" applyBorder="1" applyAlignment="1">
      <alignment horizontal="center" vertical="center"/>
      <protection/>
    </xf>
    <xf numFmtId="0" fontId="56" fillId="0" borderId="37" xfId="108" applyFont="1" applyBorder="1" applyAlignment="1">
      <alignment horizontal="center" vertical="center"/>
      <protection/>
    </xf>
    <xf numFmtId="0" fontId="40" fillId="0" borderId="37" xfId="108" applyFont="1" applyBorder="1" applyAlignment="1">
      <alignment horizontal="left" vertical="center"/>
      <protection/>
    </xf>
    <xf numFmtId="3" fontId="55" fillId="0" borderId="32" xfId="108" applyNumberFormat="1" applyFont="1" applyFill="1" applyBorder="1">
      <alignment/>
      <protection/>
    </xf>
    <xf numFmtId="0" fontId="39" fillId="0" borderId="11" xfId="108" applyFont="1" applyBorder="1" applyAlignment="1">
      <alignment horizontal="center" vertical="center"/>
      <protection/>
    </xf>
    <xf numFmtId="0" fontId="41" fillId="0" borderId="37" xfId="108" applyFont="1" applyBorder="1" applyAlignment="1">
      <alignment vertical="center"/>
      <protection/>
    </xf>
    <xf numFmtId="0" fontId="34" fillId="0" borderId="37" xfId="108" applyFont="1" applyBorder="1" applyAlignment="1">
      <alignment vertical="center"/>
      <protection/>
    </xf>
    <xf numFmtId="0" fontId="40" fillId="0" borderId="37" xfId="108" applyFont="1" applyBorder="1" applyAlignment="1">
      <alignment horizontal="center" vertical="center"/>
      <protection/>
    </xf>
    <xf numFmtId="0" fontId="42" fillId="20" borderId="38" xfId="108" applyFont="1" applyFill="1" applyBorder="1" applyAlignment="1">
      <alignment horizontal="left" vertical="center"/>
      <protection/>
    </xf>
    <xf numFmtId="3" fontId="42" fillId="20" borderId="38" xfId="108" applyNumberFormat="1" applyFont="1" applyFill="1" applyBorder="1" applyAlignment="1">
      <alignment vertical="center"/>
      <protection/>
    </xf>
    <xf numFmtId="0" fontId="42" fillId="20" borderId="30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0" xfId="101" applyFont="1" applyFill="1" applyBorder="1" applyAlignment="1">
      <alignment horizontal="center" vertical="center" wrapText="1"/>
      <protection/>
    </xf>
    <xf numFmtId="0" fontId="34" fillId="20" borderId="39" xfId="101" applyFont="1" applyFill="1" applyBorder="1" applyAlignment="1">
      <alignment horizontal="right" vertical="center" wrapText="1"/>
      <protection/>
    </xf>
    <xf numFmtId="0" fontId="34" fillId="20" borderId="40" xfId="101" applyFont="1" applyFill="1" applyBorder="1" applyAlignment="1">
      <alignment horizontal="right" vertical="center"/>
      <protection/>
    </xf>
    <xf numFmtId="0" fontId="34" fillId="20" borderId="41" xfId="101" applyFont="1" applyFill="1" applyBorder="1" applyAlignment="1">
      <alignment horizontal="center" vertical="center"/>
      <protection/>
    </xf>
    <xf numFmtId="3" fontId="34" fillId="0" borderId="42" xfId="101" applyNumberFormat="1" applyFont="1" applyFill="1" applyBorder="1">
      <alignment/>
      <protection/>
    </xf>
    <xf numFmtId="3" fontId="34" fillId="0" borderId="43" xfId="101" applyNumberFormat="1" applyFont="1" applyFill="1" applyBorder="1">
      <alignment/>
      <protection/>
    </xf>
    <xf numFmtId="4" fontId="34" fillId="0" borderId="44" xfId="101" applyNumberFormat="1" applyFont="1" applyFill="1" applyBorder="1">
      <alignment/>
      <protection/>
    </xf>
    <xf numFmtId="3" fontId="34" fillId="0" borderId="44" xfId="101" applyNumberFormat="1" applyFont="1" applyFill="1" applyBorder="1">
      <alignment/>
      <protection/>
    </xf>
    <xf numFmtId="3" fontId="34" fillId="0" borderId="45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horizontal="center" vertical="center"/>
      <protection/>
    </xf>
    <xf numFmtId="4" fontId="33" fillId="0" borderId="44" xfId="98" applyNumberFormat="1" applyFont="1" applyFill="1" applyBorder="1" applyAlignment="1">
      <alignment vertical="center"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45" xfId="98" applyNumberFormat="1" applyFont="1" applyFill="1" applyBorder="1" applyAlignment="1">
      <alignment vertical="center"/>
      <protection/>
    </xf>
    <xf numFmtId="3" fontId="34" fillId="0" borderId="44" xfId="98" applyNumberFormat="1" applyFont="1" applyFill="1" applyBorder="1" applyAlignment="1">
      <alignment vertical="center"/>
      <protection/>
    </xf>
    <xf numFmtId="3" fontId="34" fillId="0" borderId="45" xfId="98" applyNumberFormat="1" applyFont="1" applyFill="1" applyBorder="1" applyAlignment="1">
      <alignment vertical="center"/>
      <protection/>
    </xf>
    <xf numFmtId="3" fontId="34" fillId="21" borderId="44" xfId="101" applyNumberFormat="1" applyFont="1" applyFill="1" applyBorder="1">
      <alignment/>
      <protection/>
    </xf>
    <xf numFmtId="167" fontId="33" fillId="0" borderId="44" xfId="101" applyNumberFormat="1" applyFont="1" applyFill="1" applyBorder="1">
      <alignment/>
      <protection/>
    </xf>
    <xf numFmtId="3" fontId="33" fillId="0" borderId="44" xfId="101" applyNumberFormat="1" applyFont="1" applyFill="1" applyBorder="1">
      <alignment/>
      <protection/>
    </xf>
    <xf numFmtId="3" fontId="33" fillId="0" borderId="45" xfId="101" applyNumberFormat="1" applyFont="1" applyFill="1" applyBorder="1">
      <alignment/>
      <protection/>
    </xf>
    <xf numFmtId="3" fontId="33" fillId="0" borderId="46" xfId="98" applyNumberFormat="1" applyFont="1" applyFill="1" applyBorder="1" applyAlignment="1">
      <alignment vertical="center"/>
      <protection/>
    </xf>
    <xf numFmtId="4" fontId="33" fillId="0" borderId="46" xfId="98" applyNumberFormat="1" applyFont="1" applyFill="1" applyBorder="1" applyAlignment="1">
      <alignment vertical="center"/>
      <protection/>
    </xf>
    <xf numFmtId="3" fontId="33" fillId="0" borderId="47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2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48" xfId="98" applyNumberFormat="1" applyFont="1" applyBorder="1" applyAlignment="1">
      <alignment vertical="center"/>
      <protection/>
    </xf>
    <xf numFmtId="4" fontId="33" fillId="0" borderId="48" xfId="98" applyNumberFormat="1" applyFont="1" applyFill="1" applyBorder="1" applyAlignment="1">
      <alignment vertical="center"/>
      <protection/>
    </xf>
    <xf numFmtId="3" fontId="33" fillId="0" borderId="48" xfId="98" applyNumberFormat="1" applyFont="1" applyFill="1" applyBorder="1" applyAlignment="1">
      <alignment vertical="center"/>
      <protection/>
    </xf>
    <xf numFmtId="0" fontId="33" fillId="0" borderId="49" xfId="104" applyFont="1" applyBorder="1">
      <alignment/>
      <protection/>
    </xf>
    <xf numFmtId="4" fontId="33" fillId="0" borderId="49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08" applyFont="1" applyBorder="1">
      <alignment/>
      <protection/>
    </xf>
    <xf numFmtId="0" fontId="33" fillId="0" borderId="0" xfId="108" applyFont="1">
      <alignment/>
      <protection/>
    </xf>
    <xf numFmtId="3" fontId="56" fillId="0" borderId="45" xfId="101" applyNumberFormat="1" applyFont="1" applyFill="1" applyBorder="1">
      <alignment/>
      <protection/>
    </xf>
    <xf numFmtId="3" fontId="56" fillId="0" borderId="45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49" xfId="105" applyNumberFormat="1" applyFont="1" applyFill="1" applyBorder="1" applyAlignment="1">
      <alignment horizontal="center" vertical="center" wrapText="1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6" xfId="105" applyFont="1" applyFill="1" applyBorder="1" applyAlignment="1">
      <alignment horizontal="center" vertical="center"/>
      <protection/>
    </xf>
    <xf numFmtId="0" fontId="15" fillId="0" borderId="17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26" xfId="105" applyFont="1" applyFill="1" applyBorder="1" applyAlignment="1">
      <alignment horizontal="center" vertical="center"/>
      <protection/>
    </xf>
    <xf numFmtId="0" fontId="15" fillId="0" borderId="49" xfId="105" applyFont="1" applyFill="1" applyBorder="1" applyProtection="1">
      <alignment/>
      <protection locked="0"/>
    </xf>
    <xf numFmtId="0" fontId="26" fillId="0" borderId="15" xfId="105" applyFont="1" applyFill="1" applyBorder="1" applyAlignment="1">
      <alignment horizontal="center" vertical="center"/>
      <protection/>
    </xf>
    <xf numFmtId="0" fontId="26" fillId="0" borderId="16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0" xfId="105" applyFont="1" applyFill="1" applyBorder="1" applyAlignment="1" applyProtection="1">
      <alignment horizontal="center" vertical="center" wrapText="1"/>
      <protection/>
    </xf>
    <xf numFmtId="0" fontId="49" fillId="0" borderId="1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1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27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0" fontId="26" fillId="0" borderId="17" xfId="106" applyFont="1" applyFill="1" applyBorder="1" applyAlignment="1" applyProtection="1">
      <alignment horizontal="center" vertical="center" wrapText="1"/>
      <protection/>
    </xf>
    <xf numFmtId="0" fontId="15" fillId="0" borderId="50" xfId="106" applyFont="1" applyFill="1" applyBorder="1" applyAlignment="1">
      <alignment horizontal="center" vertical="center" wrapText="1"/>
      <protection/>
    </xf>
    <xf numFmtId="0" fontId="1" fillId="0" borderId="39" xfId="106" applyFont="1" applyFill="1" applyBorder="1" applyAlignment="1" applyProtection="1">
      <alignment horizontal="left" vertical="center" wrapText="1" indent="1"/>
      <protection/>
    </xf>
    <xf numFmtId="0" fontId="15" fillId="0" borderId="11" xfId="106" applyFont="1" applyFill="1" applyBorder="1" applyAlignment="1">
      <alignment horizontal="center" vertical="center" wrapText="1"/>
      <protection/>
    </xf>
    <xf numFmtId="0" fontId="1" fillId="0" borderId="29" xfId="106" applyFont="1" applyFill="1" applyBorder="1" applyAlignment="1" applyProtection="1">
      <alignment horizontal="left" vertical="center" wrapText="1" indent="1"/>
      <protection/>
    </xf>
    <xf numFmtId="0" fontId="1" fillId="0" borderId="29" xfId="106" applyFont="1" applyFill="1" applyBorder="1" applyAlignment="1" applyProtection="1">
      <alignment horizontal="left" vertical="center" wrapText="1" indent="8"/>
      <protection/>
    </xf>
    <xf numFmtId="0" fontId="15" fillId="0" borderId="20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26" xfId="106" applyFont="1" applyFill="1" applyBorder="1" applyAlignment="1">
      <alignment horizontal="center" vertical="center" wrapText="1"/>
      <protection/>
    </xf>
    <xf numFmtId="0" fontId="15" fillId="0" borderId="38" xfId="106" applyFont="1" applyFill="1" applyBorder="1" applyAlignment="1" applyProtection="1">
      <alignment vertical="center" wrapText="1"/>
      <protection locked="0"/>
    </xf>
    <xf numFmtId="180" fontId="15" fillId="0" borderId="38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1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52" xfId="106" applyFont="1" applyFill="1" applyBorder="1" applyAlignment="1" applyProtection="1">
      <alignment vertical="center" wrapText="1"/>
      <protection/>
    </xf>
    <xf numFmtId="180" fontId="26" fillId="0" borderId="52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53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9" fillId="0" borderId="54" xfId="105" applyFont="1" applyFill="1" applyBorder="1" applyAlignment="1" applyProtection="1">
      <alignment horizontal="center" vertical="center"/>
      <protection/>
    </xf>
    <xf numFmtId="182" fontId="49" fillId="0" borderId="22" xfId="68" applyNumberFormat="1" applyFont="1" applyFill="1" applyBorder="1" applyAlignment="1" applyProtection="1">
      <alignment/>
      <protection locked="0"/>
    </xf>
    <xf numFmtId="182" fontId="49" fillId="0" borderId="31" xfId="68" applyNumberFormat="1" applyFont="1" applyFill="1" applyBorder="1" applyAlignment="1" applyProtection="1">
      <alignment/>
      <protection locked="0"/>
    </xf>
    <xf numFmtId="0" fontId="48" fillId="0" borderId="55" xfId="105" applyFont="1" applyFill="1" applyBorder="1" applyAlignment="1" applyProtection="1">
      <alignment/>
      <protection/>
    </xf>
    <xf numFmtId="0" fontId="48" fillId="0" borderId="56" xfId="105" applyFont="1" applyFill="1" applyBorder="1" applyAlignment="1" applyProtection="1">
      <alignment/>
      <protection/>
    </xf>
    <xf numFmtId="182" fontId="49" fillId="0" borderId="21" xfId="68" applyNumberFormat="1" applyFont="1" applyFill="1" applyBorder="1" applyAlignment="1" applyProtection="1">
      <alignment/>
      <protection locked="0"/>
    </xf>
    <xf numFmtId="182" fontId="44" fillId="0" borderId="57" xfId="68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29" xfId="105" applyFont="1" applyFill="1" applyBorder="1" applyAlignment="1" applyProtection="1">
      <alignment horizontal="left"/>
      <protection/>
    </xf>
    <xf numFmtId="0" fontId="48" fillId="0" borderId="58" xfId="105" applyFont="1" applyFill="1" applyBorder="1" applyAlignment="1" applyProtection="1">
      <alignment/>
      <protection/>
    </xf>
    <xf numFmtId="0" fontId="49" fillId="0" borderId="21" xfId="105" applyFont="1" applyFill="1" applyBorder="1" applyAlignment="1" applyProtection="1">
      <alignment horizontal="center" vertical="center"/>
      <protection/>
    </xf>
    <xf numFmtId="0" fontId="49" fillId="0" borderId="57" xfId="105" applyFont="1" applyFill="1" applyBorder="1" applyAlignment="1" applyProtection="1">
      <alignment horizontal="center" vertical="center"/>
      <protection/>
    </xf>
    <xf numFmtId="182" fontId="15" fillId="0" borderId="59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2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2" xfId="99" applyFont="1" applyBorder="1" applyAlignment="1">
      <alignment horizontal="left"/>
      <protection/>
    </xf>
    <xf numFmtId="0" fontId="39" fillId="0" borderId="22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32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32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32" xfId="68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32" xfId="68" applyNumberFormat="1" applyFont="1" applyFill="1" applyBorder="1" applyAlignment="1" applyProtection="1">
      <alignment vertical="center" wrapText="1"/>
      <protection/>
    </xf>
    <xf numFmtId="182" fontId="70" fillId="25" borderId="38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38" xfId="68" applyNumberFormat="1" applyFont="1" applyFill="1" applyBorder="1" applyAlignment="1" applyProtection="1">
      <alignment vertical="center" wrapText="1"/>
      <protection/>
    </xf>
    <xf numFmtId="182" fontId="70" fillId="0" borderId="51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29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32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2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29" xfId="108" applyFont="1" applyBorder="1" applyAlignment="1">
      <alignment horizontal="left" vertical="center" wrapText="1"/>
      <protection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0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9" fillId="0" borderId="22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59" xfId="68" applyNumberFormat="1" applyFont="1" applyFill="1" applyBorder="1" applyAlignment="1">
      <alignment vertical="center"/>
    </xf>
    <xf numFmtId="182" fontId="15" fillId="0" borderId="32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49" xfId="68" applyNumberFormat="1" applyFont="1" applyFill="1" applyBorder="1" applyAlignment="1" applyProtection="1">
      <alignment vertical="center"/>
      <protection locked="0"/>
    </xf>
    <xf numFmtId="182" fontId="26" fillId="0" borderId="16" xfId="105" applyNumberFormat="1" applyFont="1" applyFill="1" applyBorder="1" applyAlignment="1">
      <alignment vertical="center"/>
      <protection/>
    </xf>
    <xf numFmtId="182" fontId="26" fillId="0" borderId="17" xfId="105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43" fillId="0" borderId="61" xfId="0" applyFont="1" applyBorder="1" applyAlignment="1">
      <alignment horizontal="center" wrapText="1"/>
    </xf>
    <xf numFmtId="3" fontId="28" fillId="0" borderId="32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0" fontId="1" fillId="0" borderId="32" xfId="0" applyFont="1" applyBorder="1" applyAlignment="1">
      <alignment wrapText="1"/>
    </xf>
    <xf numFmtId="3" fontId="24" fillId="0" borderId="32" xfId="0" applyNumberFormat="1" applyFont="1" applyBorder="1" applyAlignment="1">
      <alignment horizontal="right" wrapText="1"/>
    </xf>
    <xf numFmtId="0" fontId="28" fillId="0" borderId="32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32" xfId="0" applyNumberFormat="1" applyFont="1" applyBorder="1" applyAlignment="1">
      <alignment horizontal="right" wrapText="1"/>
    </xf>
    <xf numFmtId="0" fontId="31" fillId="0" borderId="27" xfId="0" applyFont="1" applyBorder="1" applyAlignment="1">
      <alignment wrapText="1"/>
    </xf>
    <xf numFmtId="3" fontId="31" fillId="0" borderId="51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32" xfId="0" applyFont="1" applyBorder="1" applyAlignment="1">
      <alignment horizontal="right" wrapText="1"/>
    </xf>
    <xf numFmtId="3" fontId="52" fillId="0" borderId="32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39" xfId="101" applyFont="1" applyFill="1" applyBorder="1" applyAlignment="1">
      <alignment horizontal="center" vertical="center" wrapText="1"/>
      <protection/>
    </xf>
    <xf numFmtId="3" fontId="34" fillId="0" borderId="62" xfId="101" applyNumberFormat="1" applyFont="1" applyFill="1" applyBorder="1">
      <alignment/>
      <protection/>
    </xf>
    <xf numFmtId="4" fontId="34" fillId="0" borderId="63" xfId="101" applyNumberFormat="1" applyFont="1" applyFill="1" applyBorder="1">
      <alignment/>
      <protection/>
    </xf>
    <xf numFmtId="3" fontId="34" fillId="0" borderId="63" xfId="101" applyNumberFormat="1" applyFont="1" applyFill="1" applyBorder="1">
      <alignment/>
      <protection/>
    </xf>
    <xf numFmtId="3" fontId="33" fillId="0" borderId="63" xfId="98" applyNumberFormat="1" applyFont="1" applyFill="1" applyBorder="1" applyAlignment="1">
      <alignment horizontal="center" vertical="center"/>
      <protection/>
    </xf>
    <xf numFmtId="3" fontId="33" fillId="0" borderId="63" xfId="98" applyNumberFormat="1" applyFont="1" applyFill="1" applyBorder="1" applyAlignment="1">
      <alignment vertical="center"/>
      <protection/>
    </xf>
    <xf numFmtId="3" fontId="34" fillId="0" borderId="63" xfId="98" applyNumberFormat="1" applyFont="1" applyFill="1" applyBorder="1" applyAlignment="1">
      <alignment vertical="center"/>
      <protection/>
    </xf>
    <xf numFmtId="167" fontId="33" fillId="0" borderId="63" xfId="101" applyNumberFormat="1" applyFont="1" applyFill="1" applyBorder="1">
      <alignment/>
      <protection/>
    </xf>
    <xf numFmtId="3" fontId="33" fillId="0" borderId="64" xfId="98" applyNumberFormat="1" applyFont="1" applyFill="1" applyBorder="1" applyAlignment="1">
      <alignment vertical="center"/>
      <protection/>
    </xf>
    <xf numFmtId="3" fontId="33" fillId="0" borderId="29" xfId="98" applyNumberFormat="1" applyFont="1" applyFill="1" applyBorder="1" applyAlignment="1">
      <alignment vertical="center"/>
      <protection/>
    </xf>
    <xf numFmtId="3" fontId="34" fillId="21" borderId="29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29" xfId="101" applyNumberFormat="1" applyFont="1" applyFill="1" applyBorder="1">
      <alignment/>
      <protection/>
    </xf>
    <xf numFmtId="167" fontId="33" fillId="0" borderId="65" xfId="98" applyNumberFormat="1" applyFont="1" applyBorder="1" applyAlignment="1">
      <alignment vertical="center"/>
      <protection/>
    </xf>
    <xf numFmtId="167" fontId="33" fillId="0" borderId="29" xfId="98" applyNumberFormat="1" applyFont="1" applyBorder="1" applyAlignment="1">
      <alignment vertical="center"/>
      <protection/>
    </xf>
    <xf numFmtId="4" fontId="33" fillId="0" borderId="66" xfId="101" applyNumberFormat="1" applyFont="1" applyFill="1" applyBorder="1">
      <alignment/>
      <protection/>
    </xf>
    <xf numFmtId="167" fontId="34" fillId="21" borderId="29" xfId="101" applyNumberFormat="1" applyFont="1" applyFill="1" applyBorder="1">
      <alignment/>
      <protection/>
    </xf>
    <xf numFmtId="3" fontId="59" fillId="20" borderId="29" xfId="101" applyNumberFormat="1" applyFont="1" applyFill="1" applyBorder="1">
      <alignment/>
      <protection/>
    </xf>
    <xf numFmtId="0" fontId="34" fillId="20" borderId="67" xfId="101" applyFont="1" applyFill="1" applyBorder="1" applyAlignment="1">
      <alignment horizontal="right" vertical="center" wrapText="1"/>
      <protection/>
    </xf>
    <xf numFmtId="0" fontId="34" fillId="20" borderId="68" xfId="101" applyFont="1" applyFill="1" applyBorder="1" applyAlignment="1">
      <alignment horizontal="center" vertical="center"/>
      <protection/>
    </xf>
    <xf numFmtId="0" fontId="34" fillId="20" borderId="69" xfId="101" applyFont="1" applyFill="1" applyBorder="1" applyAlignment="1">
      <alignment horizontal="center" vertical="center"/>
      <protection/>
    </xf>
    <xf numFmtId="0" fontId="38" fillId="0" borderId="70" xfId="98" applyFont="1" applyBorder="1" applyAlignment="1">
      <alignment vertical="center"/>
      <protection/>
    </xf>
    <xf numFmtId="3" fontId="34" fillId="0" borderId="71" xfId="101" applyNumberFormat="1" applyFont="1" applyFill="1" applyBorder="1">
      <alignment/>
      <protection/>
    </xf>
    <xf numFmtId="0" fontId="38" fillId="0" borderId="72" xfId="98" applyFont="1" applyBorder="1" applyAlignment="1">
      <alignment vertical="center"/>
      <protection/>
    </xf>
    <xf numFmtId="3" fontId="34" fillId="0" borderId="73" xfId="101" applyNumberFormat="1" applyFont="1" applyFill="1" applyBorder="1">
      <alignment/>
      <protection/>
    </xf>
    <xf numFmtId="3" fontId="41" fillId="0" borderId="73" xfId="101" applyNumberFormat="1" applyFont="1" applyFill="1" applyBorder="1">
      <alignment/>
      <protection/>
    </xf>
    <xf numFmtId="0" fontId="1" fillId="0" borderId="72" xfId="98" applyFont="1" applyBorder="1" applyAlignment="1">
      <alignment vertical="center"/>
      <protection/>
    </xf>
    <xf numFmtId="3" fontId="33" fillId="0" borderId="73" xfId="98" applyNumberFormat="1" applyFont="1" applyFill="1" applyBorder="1" applyAlignment="1">
      <alignment vertical="center"/>
      <protection/>
    </xf>
    <xf numFmtId="3" fontId="34" fillId="0" borderId="73" xfId="98" applyNumberFormat="1" applyFont="1" applyFill="1" applyBorder="1" applyAlignment="1">
      <alignment vertical="center"/>
      <protection/>
    </xf>
    <xf numFmtId="3" fontId="41" fillId="0" borderId="73" xfId="98" applyNumberFormat="1" applyFont="1" applyFill="1" applyBorder="1" applyAlignment="1">
      <alignment vertical="center"/>
      <protection/>
    </xf>
    <xf numFmtId="0" fontId="34" fillId="21" borderId="72" xfId="98" applyFont="1" applyFill="1" applyBorder="1" applyAlignment="1">
      <alignment vertical="center"/>
      <protection/>
    </xf>
    <xf numFmtId="3" fontId="34" fillId="21" borderId="73" xfId="101" applyNumberFormat="1" applyFont="1" applyFill="1" applyBorder="1">
      <alignment/>
      <protection/>
    </xf>
    <xf numFmtId="3" fontId="33" fillId="0" borderId="73" xfId="101" applyNumberFormat="1" applyFont="1" applyFill="1" applyBorder="1">
      <alignment/>
      <protection/>
    </xf>
    <xf numFmtId="0" fontId="1" fillId="0" borderId="72" xfId="98" applyFont="1" applyBorder="1" applyAlignment="1">
      <alignment vertical="center" wrapText="1"/>
      <protection/>
    </xf>
    <xf numFmtId="0" fontId="1" fillId="0" borderId="74" xfId="98" applyFont="1" applyBorder="1" applyAlignment="1">
      <alignment vertical="center"/>
      <protection/>
    </xf>
    <xf numFmtId="3" fontId="33" fillId="0" borderId="75" xfId="101" applyNumberFormat="1" applyFont="1" applyFill="1" applyBorder="1">
      <alignment/>
      <protection/>
    </xf>
    <xf numFmtId="0" fontId="1" fillId="0" borderId="11" xfId="98" applyFont="1" applyBorder="1" applyAlignment="1">
      <alignment vertical="center"/>
      <protection/>
    </xf>
    <xf numFmtId="3" fontId="33" fillId="0" borderId="32" xfId="101" applyNumberFormat="1" applyFont="1" applyFill="1" applyBorder="1">
      <alignment/>
      <protection/>
    </xf>
    <xf numFmtId="0" fontId="34" fillId="21" borderId="11" xfId="98" applyFont="1" applyFill="1" applyBorder="1" applyAlignment="1">
      <alignment vertical="center"/>
      <protection/>
    </xf>
    <xf numFmtId="3" fontId="34" fillId="21" borderId="32" xfId="101" applyNumberFormat="1" applyFont="1" applyFill="1" applyBorder="1">
      <alignment/>
      <protection/>
    </xf>
    <xf numFmtId="0" fontId="38" fillId="0" borderId="76" xfId="98" applyFont="1" applyBorder="1" applyAlignment="1">
      <alignment vertical="center"/>
      <protection/>
    </xf>
    <xf numFmtId="3" fontId="34" fillId="0" borderId="59" xfId="101" applyNumberFormat="1" applyFont="1" applyFill="1" applyBorder="1">
      <alignment/>
      <protection/>
    </xf>
    <xf numFmtId="3" fontId="33" fillId="0" borderId="77" xfId="98" applyNumberFormat="1" applyFont="1" applyFill="1" applyBorder="1" applyAlignment="1">
      <alignment vertical="center"/>
      <protection/>
    </xf>
    <xf numFmtId="0" fontId="1" fillId="0" borderId="78" xfId="98" applyFont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32" xfId="98" applyNumberFormat="1" applyFont="1" applyFill="1" applyBorder="1" applyAlignment="1">
      <alignment vertical="center"/>
      <protection/>
    </xf>
    <xf numFmtId="0" fontId="59" fillId="20" borderId="27" xfId="101" applyFont="1" applyFill="1" applyBorder="1">
      <alignment/>
      <protection/>
    </xf>
    <xf numFmtId="3" fontId="59" fillId="20" borderId="38" xfId="101" applyNumberFormat="1" applyFont="1" applyFill="1" applyBorder="1">
      <alignment/>
      <protection/>
    </xf>
    <xf numFmtId="0" fontId="59" fillId="20" borderId="38" xfId="104" applyFont="1" applyFill="1" applyBorder="1">
      <alignment/>
      <protection/>
    </xf>
    <xf numFmtId="3" fontId="59" fillId="20" borderId="51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0" xfId="100" applyFont="1" applyBorder="1" applyAlignment="1">
      <alignment vertical="center" wrapText="1"/>
      <protection/>
    </xf>
    <xf numFmtId="0" fontId="26" fillId="0" borderId="79" xfId="100" applyFont="1" applyBorder="1" applyAlignment="1">
      <alignment horizontal="center" vertical="center" wrapText="1"/>
      <protection/>
    </xf>
    <xf numFmtId="0" fontId="26" fillId="0" borderId="80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29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29" xfId="100" applyFont="1" applyBorder="1">
      <alignment/>
      <protection/>
    </xf>
    <xf numFmtId="3" fontId="15" fillId="0" borderId="49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29" xfId="100" applyFont="1" applyBorder="1" applyAlignment="1">
      <alignment vertical="center" wrapText="1"/>
      <protection/>
    </xf>
    <xf numFmtId="0" fontId="15" fillId="0" borderId="66" xfId="100" applyFont="1" applyBorder="1">
      <alignment/>
      <protection/>
    </xf>
    <xf numFmtId="49" fontId="15" fillId="0" borderId="26" xfId="100" applyNumberFormat="1" applyFont="1" applyBorder="1" applyAlignment="1">
      <alignment horizontal="right"/>
      <protection/>
    </xf>
    <xf numFmtId="49" fontId="15" fillId="0" borderId="49" xfId="100" applyNumberFormat="1" applyFont="1" applyBorder="1" applyAlignment="1">
      <alignment horizontal="right"/>
      <protection/>
    </xf>
    <xf numFmtId="180" fontId="15" fillId="0" borderId="49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9" xfId="100" applyNumberFormat="1" applyFont="1" applyFill="1" applyBorder="1" applyAlignment="1" applyProtection="1">
      <alignment vertical="center" wrapText="1"/>
      <protection locked="0"/>
    </xf>
    <xf numFmtId="49" fontId="15" fillId="0" borderId="26" xfId="100" applyNumberFormat="1" applyBorder="1">
      <alignment/>
      <protection/>
    </xf>
    <xf numFmtId="49" fontId="15" fillId="0" borderId="49" xfId="100" applyNumberFormat="1" applyBorder="1">
      <alignment/>
      <protection/>
    </xf>
    <xf numFmtId="0" fontId="26" fillId="0" borderId="38" xfId="100" applyFont="1" applyBorder="1" applyAlignment="1">
      <alignment horizontal="left"/>
      <protection/>
    </xf>
    <xf numFmtId="3" fontId="26" fillId="0" borderId="38" xfId="100" applyNumberFormat="1" applyFont="1" applyBorder="1">
      <alignment/>
      <protection/>
    </xf>
    <xf numFmtId="0" fontId="26" fillId="0" borderId="30" xfId="100" applyFont="1" applyBorder="1" applyAlignment="1">
      <alignment horizontal="left"/>
      <protection/>
    </xf>
    <xf numFmtId="0" fontId="26" fillId="0" borderId="27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1" xfId="103" applyFont="1" applyBorder="1" applyAlignment="1">
      <alignment horizontal="center"/>
      <protection/>
    </xf>
    <xf numFmtId="0" fontId="24" fillId="0" borderId="81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2" xfId="103" applyNumberFormat="1" applyFont="1" applyBorder="1" applyAlignment="1">
      <alignment horizontal="right"/>
      <protection/>
    </xf>
    <xf numFmtId="0" fontId="27" fillId="0" borderId="32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49" xfId="103" applyFont="1" applyBorder="1" applyAlignment="1">
      <alignment horizontal="left"/>
      <protection/>
    </xf>
    <xf numFmtId="0" fontId="24" fillId="0" borderId="66" xfId="103" applyFont="1" applyBorder="1" applyAlignment="1">
      <alignment horizontal="right"/>
      <protection/>
    </xf>
    <xf numFmtId="0" fontId="27" fillId="21" borderId="27" xfId="103" applyFont="1" applyFill="1" applyBorder="1" applyAlignment="1">
      <alignment horizontal="center"/>
      <protection/>
    </xf>
    <xf numFmtId="0" fontId="24" fillId="21" borderId="38" xfId="103" applyFont="1" applyFill="1" applyBorder="1" applyAlignment="1">
      <alignment horizontal="left"/>
      <protection/>
    </xf>
    <xf numFmtId="0" fontId="24" fillId="21" borderId="30" xfId="103" applyFont="1" applyFill="1" applyBorder="1" applyAlignment="1">
      <alignment horizontal="right"/>
      <protection/>
    </xf>
    <xf numFmtId="3" fontId="24" fillId="21" borderId="55" xfId="103" applyNumberFormat="1" applyFont="1" applyFill="1" applyBorder="1" applyAlignment="1">
      <alignment horizontal="right"/>
      <protection/>
    </xf>
    <xf numFmtId="0" fontId="27" fillId="21" borderId="51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1" fillId="0" borderId="0" xfId="0" applyFont="1" applyAlignment="1">
      <alignment horizontal="justify"/>
    </xf>
    <xf numFmtId="0" fontId="36" fillId="0" borderId="26" xfId="0" applyFont="1" applyBorder="1" applyAlignment="1">
      <alignment wrapText="1"/>
    </xf>
    <xf numFmtId="0" fontId="15" fillId="0" borderId="49" xfId="100" applyFont="1" applyBorder="1" applyAlignment="1">
      <alignment horizontal="left" wrapText="1"/>
      <protection/>
    </xf>
    <xf numFmtId="3" fontId="34" fillId="0" borderId="82" xfId="98" applyNumberFormat="1" applyFont="1" applyFill="1" applyBorder="1" applyAlignment="1">
      <alignment vertical="center"/>
      <protection/>
    </xf>
    <xf numFmtId="3" fontId="34" fillId="0" borderId="83" xfId="98" applyNumberFormat="1" applyFont="1" applyFill="1" applyBorder="1" applyAlignment="1">
      <alignment vertical="center"/>
      <protection/>
    </xf>
    <xf numFmtId="0" fontId="43" fillId="0" borderId="84" xfId="0" applyFont="1" applyBorder="1" applyAlignment="1">
      <alignment horizontal="center" wrapText="1"/>
    </xf>
    <xf numFmtId="0" fontId="24" fillId="0" borderId="81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8" fillId="0" borderId="81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31" fillId="0" borderId="55" xfId="0" applyFont="1" applyBorder="1" applyAlignment="1">
      <alignment wrapText="1"/>
    </xf>
    <xf numFmtId="0" fontId="25" fillId="0" borderId="35" xfId="0" applyFont="1" applyBorder="1" applyAlignment="1">
      <alignment horizontal="center" wrapText="1"/>
    </xf>
    <xf numFmtId="0" fontId="25" fillId="0" borderId="85" xfId="0" applyFont="1" applyBorder="1" applyAlignment="1">
      <alignment horizontal="center" wrapText="1"/>
    </xf>
    <xf numFmtId="0" fontId="25" fillId="0" borderId="86" xfId="0" applyFont="1" applyBorder="1" applyAlignment="1">
      <alignment horizontal="center" wrapText="1"/>
    </xf>
    <xf numFmtId="0" fontId="43" fillId="0" borderId="50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87" xfId="0" applyFont="1" applyBorder="1" applyAlignment="1">
      <alignment horizontal="center" wrapText="1"/>
    </xf>
    <xf numFmtId="3" fontId="24" fillId="0" borderId="11" xfId="0" applyNumberFormat="1" applyFont="1" applyBorder="1" applyAlignment="1">
      <alignment horizontal="right" wrapText="1"/>
    </xf>
    <xf numFmtId="3" fontId="28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24" fillId="0" borderId="32" xfId="0" applyFont="1" applyBorder="1" applyAlignment="1">
      <alignment horizontal="right" wrapText="1"/>
    </xf>
    <xf numFmtId="3" fontId="31" fillId="0" borderId="11" xfId="0" applyNumberFormat="1" applyFont="1" applyBorder="1" applyAlignment="1">
      <alignment horizontal="right" wrapText="1"/>
    </xf>
    <xf numFmtId="3" fontId="31" fillId="0" borderId="27" xfId="0" applyNumberFormat="1" applyFont="1" applyBorder="1" applyAlignment="1">
      <alignment horizontal="right" wrapText="1"/>
    </xf>
    <xf numFmtId="3" fontId="31" fillId="0" borderId="38" xfId="0" applyNumberFormat="1" applyFont="1" applyBorder="1" applyAlignment="1">
      <alignment horizontal="right" wrapText="1"/>
    </xf>
    <xf numFmtId="0" fontId="34" fillId="0" borderId="22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36" fillId="0" borderId="88" xfId="0" applyFont="1" applyBorder="1" applyAlignment="1">
      <alignment wrapText="1"/>
    </xf>
    <xf numFmtId="0" fontId="28" fillId="0" borderId="11" xfId="0" applyFont="1" applyBorder="1" applyAlignment="1">
      <alignment horizontal="right" wrapText="1"/>
    </xf>
    <xf numFmtId="3" fontId="52" fillId="0" borderId="11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52" fillId="0" borderId="27" xfId="0" applyNumberFormat="1" applyFont="1" applyBorder="1" applyAlignment="1">
      <alignment horizontal="right" wrapText="1"/>
    </xf>
    <xf numFmtId="3" fontId="52" fillId="0" borderId="38" xfId="0" applyNumberFormat="1" applyFont="1" applyBorder="1" applyAlignment="1">
      <alignment horizontal="right" wrapText="1"/>
    </xf>
    <xf numFmtId="3" fontId="52" fillId="0" borderId="51" xfId="0" applyNumberFormat="1" applyFont="1" applyBorder="1" applyAlignment="1">
      <alignment horizontal="right" wrapText="1"/>
    </xf>
    <xf numFmtId="0" fontId="78" fillId="0" borderId="20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89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0" applyFont="1" applyBorder="1" applyAlignment="1">
      <alignment horizontal="left" wrapText="1"/>
      <protection/>
    </xf>
    <xf numFmtId="0" fontId="15" fillId="0" borderId="29" xfId="100" applyFont="1" applyBorder="1" applyAlignment="1">
      <alignment wrapText="1"/>
      <protection/>
    </xf>
    <xf numFmtId="180" fontId="48" fillId="0" borderId="90" xfId="106" applyNumberFormat="1" applyFont="1" applyFill="1" applyBorder="1" applyAlignment="1" applyProtection="1">
      <alignment horizontal="centerContinuous" vertical="center" wrapText="1"/>
      <protection/>
    </xf>
    <xf numFmtId="180" fontId="49" fillId="0" borderId="3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0" xfId="106" applyNumberFormat="1" applyFont="1" applyFill="1" applyBorder="1" applyAlignment="1" applyProtection="1">
      <alignment horizontal="left" vertical="center" wrapText="1" inden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9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91" xfId="106" applyNumberFormat="1" applyFont="1" applyFill="1" applyBorder="1" applyAlignment="1" applyProtection="1">
      <alignment horizontal="center" vertical="center" wrapText="1"/>
      <protection/>
    </xf>
    <xf numFmtId="180" fontId="44" fillId="0" borderId="91" xfId="106" applyNumberFormat="1" applyFont="1" applyFill="1" applyBorder="1" applyAlignment="1" applyProtection="1">
      <alignment horizontal="center" vertical="center" wrapText="1"/>
      <protection/>
    </xf>
    <xf numFmtId="180" fontId="49" fillId="0" borderId="3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9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4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8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2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8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25" xfId="106" applyNumberFormat="1" applyFont="1" applyFill="1" applyBorder="1" applyAlignment="1" applyProtection="1">
      <alignment horizontal="center" vertical="center" wrapText="1"/>
      <protection/>
    </xf>
    <xf numFmtId="180" fontId="44" fillId="0" borderId="25" xfId="106" applyNumberFormat="1" applyFont="1" applyFill="1" applyBorder="1" applyAlignment="1" applyProtection="1">
      <alignment horizontal="center" vertical="center" wrapText="1"/>
      <protection/>
    </xf>
    <xf numFmtId="180" fontId="49" fillId="0" borderId="6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2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9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9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9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1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3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9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9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20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9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7" xfId="10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9" xfId="100" applyNumberFormat="1" applyFont="1" applyBorder="1">
      <alignment/>
      <protection/>
    </xf>
    <xf numFmtId="3" fontId="15" fillId="0" borderId="66" xfId="100" applyNumberFormat="1" applyFont="1" applyBorder="1">
      <alignment/>
      <protection/>
    </xf>
    <xf numFmtId="3" fontId="15" fillId="0" borderId="29" xfId="100" applyNumberFormat="1" applyFont="1" applyFill="1" applyBorder="1" applyAlignment="1" applyProtection="1">
      <alignment vertical="center" wrapText="1"/>
      <protection locked="0"/>
    </xf>
    <xf numFmtId="3" fontId="15" fillId="0" borderId="66" xfId="100" applyNumberFormat="1" applyFont="1" applyFill="1" applyBorder="1" applyAlignment="1" applyProtection="1">
      <alignment vertical="center" wrapText="1"/>
      <protection locked="0"/>
    </xf>
    <xf numFmtId="3" fontId="26" fillId="0" borderId="30" xfId="100" applyNumberFormat="1" applyFont="1" applyBorder="1">
      <alignment/>
      <protection/>
    </xf>
    <xf numFmtId="3" fontId="26" fillId="0" borderId="30" xfId="100" applyNumberFormat="1" applyFont="1" applyBorder="1" applyAlignment="1">
      <alignment horizontal="right"/>
      <protection/>
    </xf>
    <xf numFmtId="3" fontId="26" fillId="0" borderId="95" xfId="100" applyNumberFormat="1" applyFont="1" applyBorder="1">
      <alignment/>
      <protection/>
    </xf>
    <xf numFmtId="0" fontId="56" fillId="0" borderId="37" xfId="108" applyFont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1" xfId="108" applyFont="1" applyBorder="1" applyAlignment="1">
      <alignment horizontal="left"/>
      <protection/>
    </xf>
    <xf numFmtId="0" fontId="56" fillId="0" borderId="29" xfId="108" applyFont="1" applyBorder="1" applyAlignment="1">
      <alignment horizontal="left"/>
      <protection/>
    </xf>
    <xf numFmtId="0" fontId="34" fillId="0" borderId="11" xfId="108" applyFont="1" applyFill="1" applyBorder="1" applyAlignment="1">
      <alignment horizontal="left" vertical="center"/>
      <protection/>
    </xf>
    <xf numFmtId="0" fontId="42" fillId="20" borderId="27" xfId="108" applyFont="1" applyFill="1" applyBorder="1" applyAlignment="1">
      <alignment horizontal="left" vertical="center"/>
      <protection/>
    </xf>
    <xf numFmtId="0" fontId="58" fillId="20" borderId="37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41" fillId="0" borderId="29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6" fillId="0" borderId="31" xfId="108" applyFont="1" applyBorder="1" applyAlignment="1">
      <alignment horizontal="left" vertical="center"/>
      <protection/>
    </xf>
    <xf numFmtId="0" fontId="1" fillId="0" borderId="95" xfId="108" applyFont="1" applyBorder="1" applyAlignment="1">
      <alignment horizontal="right"/>
      <protection/>
    </xf>
    <xf numFmtId="0" fontId="34" fillId="0" borderId="37" xfId="108" applyFont="1" applyFill="1" applyBorder="1" applyAlignment="1">
      <alignment horizontal="left" vertical="center"/>
      <protection/>
    </xf>
    <xf numFmtId="0" fontId="34" fillId="0" borderId="92" xfId="108" applyFont="1" applyFill="1" applyBorder="1" applyAlignment="1">
      <alignment horizontal="left" vertical="center"/>
      <protection/>
    </xf>
    <xf numFmtId="0" fontId="15" fillId="0" borderId="29" xfId="100" applyFont="1" applyBorder="1" applyAlignment="1">
      <alignment horizontal="right" vertical="center"/>
      <protection/>
    </xf>
    <xf numFmtId="0" fontId="40" fillId="20" borderId="96" xfId="108" applyFont="1" applyFill="1" applyBorder="1" applyAlignment="1">
      <alignment horizontal="center" vertical="center" wrapText="1"/>
      <protection/>
    </xf>
    <xf numFmtId="3" fontId="39" fillId="0" borderId="22" xfId="108" applyNumberFormat="1" applyFont="1" applyBorder="1" applyAlignment="1">
      <alignment vertical="center"/>
      <protection/>
    </xf>
    <xf numFmtId="3" fontId="39" fillId="0" borderId="22" xfId="102" applyNumberFormat="1" applyFont="1" applyBorder="1" applyAlignment="1">
      <alignment horizontal="right"/>
      <protection/>
    </xf>
    <xf numFmtId="3" fontId="39" fillId="0" borderId="22" xfId="108" applyNumberFormat="1" applyFont="1" applyBorder="1" applyAlignment="1">
      <alignment horizontal="right" vertical="center"/>
      <protection/>
    </xf>
    <xf numFmtId="3" fontId="56" fillId="0" borderId="22" xfId="108" applyNumberFormat="1" applyFont="1" applyBorder="1" applyAlignment="1">
      <alignment horizontal="right" vertical="center"/>
      <protection/>
    </xf>
    <xf numFmtId="3" fontId="40" fillId="0" borderId="22" xfId="108" applyNumberFormat="1" applyFont="1" applyBorder="1" applyAlignment="1">
      <alignment horizontal="right" vertical="center"/>
      <protection/>
    </xf>
    <xf numFmtId="3" fontId="55" fillId="0" borderId="22" xfId="108" applyNumberFormat="1" applyFont="1" applyFill="1" applyBorder="1" applyAlignment="1">
      <alignment vertical="center"/>
      <protection/>
    </xf>
    <xf numFmtId="3" fontId="56" fillId="0" borderId="22" xfId="108" applyNumberFormat="1" applyFont="1" applyBorder="1">
      <alignment/>
      <protection/>
    </xf>
    <xf numFmtId="3" fontId="33" fillId="0" borderId="22" xfId="108" applyNumberFormat="1" applyFont="1" applyBorder="1" applyAlignment="1">
      <alignment vertical="center"/>
      <protection/>
    </xf>
    <xf numFmtId="3" fontId="40" fillId="0" borderId="22" xfId="108" applyNumberFormat="1" applyFont="1" applyBorder="1" applyAlignment="1">
      <alignment vertical="center"/>
      <protection/>
    </xf>
    <xf numFmtId="0" fontId="34" fillId="20" borderId="31" xfId="101" applyFont="1" applyFill="1" applyBorder="1" applyAlignment="1">
      <alignment horizontal="center" vertical="center"/>
      <protection/>
    </xf>
    <xf numFmtId="0" fontId="34" fillId="20" borderId="29" xfId="101" applyFont="1" applyFill="1" applyBorder="1" applyAlignment="1">
      <alignment horizontal="center" vertical="center"/>
      <protection/>
    </xf>
    <xf numFmtId="0" fontId="43" fillId="0" borderId="97" xfId="0" applyFont="1" applyBorder="1" applyAlignment="1">
      <alignment horizontal="center" wrapText="1"/>
    </xf>
    <xf numFmtId="3" fontId="24" fillId="0" borderId="22" xfId="0" applyNumberFormat="1" applyFont="1" applyBorder="1" applyAlignment="1">
      <alignment horizontal="right" wrapText="1"/>
    </xf>
    <xf numFmtId="3" fontId="28" fillId="0" borderId="22" xfId="0" applyNumberFormat="1" applyFont="1" applyBorder="1" applyAlignment="1">
      <alignment horizontal="right" wrapText="1"/>
    </xf>
    <xf numFmtId="0" fontId="24" fillId="0" borderId="22" xfId="0" applyFont="1" applyBorder="1" applyAlignment="1">
      <alignment horizontal="right" wrapText="1"/>
    </xf>
    <xf numFmtId="3" fontId="31" fillId="0" borderId="22" xfId="0" applyNumberFormat="1" applyFont="1" applyBorder="1" applyAlignment="1">
      <alignment horizontal="right" wrapText="1"/>
    </xf>
    <xf numFmtId="3" fontId="31" fillId="0" borderId="55" xfId="0" applyNumberFormat="1" applyFont="1" applyBorder="1" applyAlignment="1">
      <alignment horizontal="right" wrapText="1"/>
    </xf>
    <xf numFmtId="3" fontId="24" fillId="0" borderId="29" xfId="0" applyNumberFormat="1" applyFont="1" applyBorder="1" applyAlignment="1">
      <alignment horizontal="right" wrapText="1"/>
    </xf>
    <xf numFmtId="3" fontId="28" fillId="0" borderId="29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wrapText="1"/>
    </xf>
    <xf numFmtId="0" fontId="1" fillId="0" borderId="29" xfId="0" applyFont="1" applyBorder="1" applyAlignment="1">
      <alignment wrapText="1"/>
    </xf>
    <xf numFmtId="3" fontId="31" fillId="0" borderId="29" xfId="0" applyNumberFormat="1" applyFont="1" applyBorder="1" applyAlignment="1">
      <alignment horizontal="right" wrapText="1"/>
    </xf>
    <xf numFmtId="0" fontId="28" fillId="0" borderId="29" xfId="0" applyFont="1" applyBorder="1" applyAlignment="1">
      <alignment horizontal="right" wrapText="1"/>
    </xf>
    <xf numFmtId="0" fontId="28" fillId="0" borderId="29" xfId="0" applyFont="1" applyBorder="1" applyAlignment="1">
      <alignment wrapText="1"/>
    </xf>
    <xf numFmtId="3" fontId="52" fillId="0" borderId="29" xfId="0" applyNumberFormat="1" applyFont="1" applyBorder="1" applyAlignment="1">
      <alignment horizontal="right" wrapText="1"/>
    </xf>
    <xf numFmtId="3" fontId="27" fillId="0" borderId="29" xfId="0" applyNumberFormat="1" applyFont="1" applyBorder="1" applyAlignment="1">
      <alignment horizontal="right" wrapText="1"/>
    </xf>
    <xf numFmtId="3" fontId="52" fillId="0" borderId="30" xfId="0" applyNumberFormat="1" applyFont="1" applyBorder="1" applyAlignment="1">
      <alignment horizontal="right" wrapText="1"/>
    </xf>
    <xf numFmtId="0" fontId="78" fillId="0" borderId="40" xfId="0" applyFont="1" applyBorder="1" applyAlignment="1">
      <alignment/>
    </xf>
    <xf numFmtId="0" fontId="78" fillId="0" borderId="0" xfId="0" applyFont="1" applyBorder="1" applyAlignment="1">
      <alignment/>
    </xf>
    <xf numFmtId="0" fontId="43" fillId="0" borderId="39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78" fillId="0" borderId="29" xfId="0" applyFont="1" applyBorder="1" applyAlignment="1">
      <alignment/>
    </xf>
    <xf numFmtId="0" fontId="78" fillId="0" borderId="50" xfId="0" applyFont="1" applyBorder="1" applyAlignment="1">
      <alignment/>
    </xf>
    <xf numFmtId="0" fontId="78" fillId="0" borderId="23" xfId="0" applyFont="1" applyBorder="1" applyAlignment="1">
      <alignment/>
    </xf>
    <xf numFmtId="0" fontId="78" fillId="0" borderId="27" xfId="0" applyFont="1" applyBorder="1" applyAlignment="1">
      <alignment/>
    </xf>
    <xf numFmtId="0" fontId="34" fillId="20" borderId="40" xfId="101" applyFont="1" applyFill="1" applyBorder="1" applyAlignment="1">
      <alignment horizontal="center" vertical="center"/>
      <protection/>
    </xf>
    <xf numFmtId="0" fontId="34" fillId="20" borderId="37" xfId="101" applyFont="1" applyFill="1" applyBorder="1" applyAlignment="1">
      <alignment vertical="center"/>
      <protection/>
    </xf>
    <xf numFmtId="0" fontId="34" fillId="20" borderId="31" xfId="101" applyFont="1" applyFill="1" applyBorder="1" applyAlignment="1">
      <alignment vertical="center"/>
      <protection/>
    </xf>
    <xf numFmtId="0" fontId="34" fillId="20" borderId="11" xfId="101" applyFont="1" applyFill="1" applyBorder="1" applyAlignment="1">
      <alignment horizontal="right" vertical="center" wrapText="1"/>
      <protection/>
    </xf>
    <xf numFmtId="0" fontId="34" fillId="20" borderId="10" xfId="101" applyFont="1" applyFill="1" applyBorder="1" applyAlignment="1">
      <alignment horizontal="right" vertical="center" wrapText="1"/>
      <protection/>
    </xf>
    <xf numFmtId="3" fontId="34" fillId="21" borderId="98" xfId="101" applyNumberFormat="1" applyFont="1" applyFill="1" applyBorder="1">
      <alignment/>
      <protection/>
    </xf>
    <xf numFmtId="3" fontId="34" fillId="0" borderId="99" xfId="101" applyNumberFormat="1" applyFont="1" applyFill="1" applyBorder="1">
      <alignment/>
      <protection/>
    </xf>
    <xf numFmtId="3" fontId="34" fillId="0" borderId="100" xfId="101" applyNumberFormat="1" applyFont="1" applyFill="1" applyBorder="1">
      <alignment/>
      <protection/>
    </xf>
    <xf numFmtId="3" fontId="41" fillId="0" borderId="100" xfId="101" applyNumberFormat="1" applyFont="1" applyFill="1" applyBorder="1">
      <alignment/>
      <protection/>
    </xf>
    <xf numFmtId="3" fontId="33" fillId="0" borderId="100" xfId="98" applyNumberFormat="1" applyFont="1" applyFill="1" applyBorder="1" applyAlignment="1">
      <alignment vertical="center"/>
      <protection/>
    </xf>
    <xf numFmtId="3" fontId="34" fillId="0" borderId="100" xfId="98" applyNumberFormat="1" applyFont="1" applyFill="1" applyBorder="1" applyAlignment="1">
      <alignment vertical="center"/>
      <protection/>
    </xf>
    <xf numFmtId="3" fontId="41" fillId="0" borderId="100" xfId="98" applyNumberFormat="1" applyFont="1" applyFill="1" applyBorder="1" applyAlignment="1">
      <alignment vertical="center"/>
      <protection/>
    </xf>
    <xf numFmtId="3" fontId="34" fillId="21" borderId="100" xfId="101" applyNumberFormat="1" applyFont="1" applyFill="1" applyBorder="1">
      <alignment/>
      <protection/>
    </xf>
    <xf numFmtId="3" fontId="33" fillId="0" borderId="100" xfId="101" applyNumberFormat="1" applyFont="1" applyFill="1" applyBorder="1">
      <alignment/>
      <protection/>
    </xf>
    <xf numFmtId="3" fontId="33" fillId="0" borderId="101" xfId="101" applyNumberFormat="1" applyFont="1" applyFill="1" applyBorder="1">
      <alignment/>
      <protection/>
    </xf>
    <xf numFmtId="3" fontId="33" fillId="0" borderId="11" xfId="101" applyNumberFormat="1" applyFont="1" applyFill="1" applyBorder="1">
      <alignment/>
      <protection/>
    </xf>
    <xf numFmtId="3" fontId="34" fillId="21" borderId="11" xfId="101" applyNumberFormat="1" applyFont="1" applyFill="1" applyBorder="1">
      <alignment/>
      <protection/>
    </xf>
    <xf numFmtId="3" fontId="34" fillId="0" borderId="12" xfId="101" applyNumberFormat="1" applyFont="1" applyFill="1" applyBorder="1">
      <alignment/>
      <protection/>
    </xf>
    <xf numFmtId="3" fontId="33" fillId="0" borderId="102" xfId="98" applyNumberFormat="1" applyFont="1" applyFill="1" applyBorder="1" applyAlignment="1">
      <alignment vertical="center"/>
      <protection/>
    </xf>
    <xf numFmtId="3" fontId="33" fillId="0" borderId="23" xfId="98" applyNumberFormat="1" applyFont="1" applyFill="1" applyBorder="1" applyAlignment="1">
      <alignment vertical="center"/>
      <protection/>
    </xf>
    <xf numFmtId="3" fontId="33" fillId="0" borderId="26" xfId="98" applyNumberFormat="1" applyFont="1" applyFill="1" applyBorder="1" applyAlignment="1">
      <alignment vertical="center"/>
      <protection/>
    </xf>
    <xf numFmtId="3" fontId="34" fillId="21" borderId="11" xfId="98" applyNumberFormat="1" applyFont="1" applyFill="1" applyBorder="1" applyAlignment="1">
      <alignment vertical="center"/>
      <protection/>
    </xf>
    <xf numFmtId="3" fontId="59" fillId="20" borderId="26" xfId="98" applyNumberFormat="1" applyFont="1" applyFill="1" applyBorder="1" applyAlignment="1">
      <alignment vertical="center"/>
      <protection/>
    </xf>
    <xf numFmtId="3" fontId="34" fillId="0" borderId="103" xfId="101" applyNumberFormat="1" applyFont="1" applyFill="1" applyBorder="1">
      <alignment/>
      <protection/>
    </xf>
    <xf numFmtId="3" fontId="34" fillId="0" borderId="104" xfId="101" applyNumberFormat="1" applyFont="1" applyFill="1" applyBorder="1">
      <alignment/>
      <protection/>
    </xf>
    <xf numFmtId="3" fontId="41" fillId="0" borderId="104" xfId="101" applyNumberFormat="1" applyFont="1" applyFill="1" applyBorder="1">
      <alignment/>
      <protection/>
    </xf>
    <xf numFmtId="3" fontId="33" fillId="0" borderId="104" xfId="98" applyNumberFormat="1" applyFont="1" applyFill="1" applyBorder="1" applyAlignment="1">
      <alignment vertical="center"/>
      <protection/>
    </xf>
    <xf numFmtId="3" fontId="34" fillId="0" borderId="104" xfId="98" applyNumberFormat="1" applyFont="1" applyFill="1" applyBorder="1" applyAlignment="1">
      <alignment vertical="center"/>
      <protection/>
    </xf>
    <xf numFmtId="3" fontId="41" fillId="0" borderId="104" xfId="98" applyNumberFormat="1" applyFont="1" applyFill="1" applyBorder="1" applyAlignment="1">
      <alignment vertical="center"/>
      <protection/>
    </xf>
    <xf numFmtId="3" fontId="34" fillId="21" borderId="104" xfId="101" applyNumberFormat="1" applyFont="1" applyFill="1" applyBorder="1">
      <alignment/>
      <protection/>
    </xf>
    <xf numFmtId="3" fontId="33" fillId="0" borderId="104" xfId="101" applyNumberFormat="1" applyFont="1" applyFill="1" applyBorder="1">
      <alignment/>
      <protection/>
    </xf>
    <xf numFmtId="3" fontId="33" fillId="0" borderId="105" xfId="101" applyNumberFormat="1" applyFont="1" applyFill="1" applyBorder="1">
      <alignment/>
      <protection/>
    </xf>
    <xf numFmtId="3" fontId="33" fillId="0" borderId="106" xfId="98" applyNumberFormat="1" applyFont="1" applyFill="1" applyBorder="1" applyAlignment="1">
      <alignment vertical="center"/>
      <protection/>
    </xf>
    <xf numFmtId="3" fontId="33" fillId="0" borderId="24" xfId="98" applyNumberFormat="1" applyFont="1" applyFill="1" applyBorder="1" applyAlignment="1">
      <alignment vertical="center"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59" fillId="20" borderId="49" xfId="98" applyNumberFormat="1" applyFont="1" applyFill="1" applyBorder="1" applyAlignment="1">
      <alignment vertical="center"/>
      <protection/>
    </xf>
    <xf numFmtId="0" fontId="34" fillId="20" borderId="39" xfId="101" applyFont="1" applyFill="1" applyBorder="1" applyAlignment="1">
      <alignment horizontal="center" vertical="center"/>
      <protection/>
    </xf>
    <xf numFmtId="0" fontId="34" fillId="21" borderId="26" xfId="98" applyFont="1" applyFill="1" applyBorder="1" applyAlignment="1">
      <alignment vertical="center"/>
      <protection/>
    </xf>
    <xf numFmtId="3" fontId="34" fillId="21" borderId="49" xfId="101" applyNumberFormat="1" applyFont="1" applyFill="1" applyBorder="1">
      <alignment/>
      <protection/>
    </xf>
    <xf numFmtId="0" fontId="34" fillId="21" borderId="49" xfId="104" applyFont="1" applyFill="1" applyBorder="1">
      <alignment/>
      <protection/>
    </xf>
    <xf numFmtId="3" fontId="34" fillId="21" borderId="107" xfId="98" applyNumberFormat="1" applyFont="1" applyFill="1" applyBorder="1" applyAlignment="1">
      <alignment vertical="center"/>
      <protection/>
    </xf>
    <xf numFmtId="3" fontId="34" fillId="21" borderId="26" xfId="98" applyNumberFormat="1" applyFont="1" applyFill="1" applyBorder="1" applyAlignment="1">
      <alignment vertical="center"/>
      <protection/>
    </xf>
    <xf numFmtId="3" fontId="34" fillId="21" borderId="49" xfId="98" applyNumberFormat="1" applyFont="1" applyFill="1" applyBorder="1" applyAlignment="1">
      <alignment vertical="center"/>
      <protection/>
    </xf>
    <xf numFmtId="180" fontId="49" fillId="0" borderId="40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9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6" xfId="106" applyNumberFormat="1" applyFont="1" applyFill="1" applyBorder="1" applyAlignment="1" applyProtection="1">
      <alignment horizontal="right" vertical="center" wrapText="1" indent="1"/>
      <protection locked="0"/>
    </xf>
    <xf numFmtId="0" fontId="34" fillId="21" borderId="26" xfId="98" applyFont="1" applyFill="1" applyBorder="1" applyAlignment="1">
      <alignment vertical="center" wrapText="1"/>
      <protection/>
    </xf>
    <xf numFmtId="0" fontId="15" fillId="0" borderId="29" xfId="100" applyFont="1" applyBorder="1" applyAlignment="1">
      <alignment vertical="center"/>
      <protection/>
    </xf>
    <xf numFmtId="0" fontId="1" fillId="0" borderId="0" xfId="108" applyFont="1" applyAlignment="1">
      <alignment horizontal="left"/>
      <protection/>
    </xf>
    <xf numFmtId="0" fontId="38" fillId="0" borderId="0" xfId="108" applyFont="1" applyAlignment="1">
      <alignment horizontal="center"/>
      <protection/>
    </xf>
    <xf numFmtId="0" fontId="42" fillId="0" borderId="0" xfId="108" applyFont="1" applyAlignment="1">
      <alignment horizont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108" xfId="0" applyFont="1" applyBorder="1" applyAlignment="1">
      <alignment horizontal="right" wrapText="1"/>
    </xf>
    <xf numFmtId="0" fontId="77" fillId="0" borderId="50" xfId="0" applyFont="1" applyBorder="1" applyAlignment="1">
      <alignment/>
    </xf>
    <xf numFmtId="0" fontId="77" fillId="0" borderId="97" xfId="0" applyFont="1" applyBorder="1" applyAlignment="1">
      <alignment/>
    </xf>
    <xf numFmtId="0" fontId="79" fillId="0" borderId="27" xfId="0" applyFont="1" applyBorder="1" applyAlignment="1">
      <alignment/>
    </xf>
    <xf numFmtId="0" fontId="79" fillId="0" borderId="55" xfId="0" applyFont="1" applyBorder="1" applyAlignment="1">
      <alignment/>
    </xf>
    <xf numFmtId="0" fontId="34" fillId="20" borderId="109" xfId="101" applyFont="1" applyFill="1" applyBorder="1" applyAlignment="1">
      <alignment horizontal="center" vertical="center"/>
      <protection/>
    </xf>
    <xf numFmtId="0" fontId="34" fillId="20" borderId="12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34" fillId="20" borderId="110" xfId="101" applyFont="1" applyFill="1" applyBorder="1" applyAlignment="1">
      <alignment horizontal="center" vertical="center"/>
      <protection/>
    </xf>
    <xf numFmtId="0" fontId="34" fillId="20" borderId="111" xfId="101" applyFont="1" applyFill="1" applyBorder="1" applyAlignment="1">
      <alignment horizontal="center" vertical="center"/>
      <protection/>
    </xf>
    <xf numFmtId="0" fontId="34" fillId="20" borderId="31" xfId="101" applyFont="1" applyFill="1" applyBorder="1" applyAlignment="1">
      <alignment horizontal="center" vertical="center"/>
      <protection/>
    </xf>
    <xf numFmtId="0" fontId="34" fillId="20" borderId="29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0" xfId="108" applyFont="1" applyBorder="1" applyAlignment="1">
      <alignment horizontal="right"/>
      <protection/>
    </xf>
    <xf numFmtId="180" fontId="48" fillId="0" borderId="112" xfId="106" applyNumberFormat="1" applyFont="1" applyFill="1" applyBorder="1" applyAlignment="1" applyProtection="1">
      <alignment horizontal="center" vertical="center" wrapText="1"/>
      <protection/>
    </xf>
    <xf numFmtId="180" fontId="48" fillId="0" borderId="113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36" xfId="106" applyNumberFormat="1" applyFont="1" applyFill="1" applyBorder="1" applyAlignment="1" applyProtection="1">
      <alignment horizontal="center" vertical="center" wrapText="1"/>
      <protection/>
    </xf>
    <xf numFmtId="180" fontId="48" fillId="0" borderId="54" xfId="106" applyNumberFormat="1" applyFont="1" applyFill="1" applyBorder="1" applyAlignment="1" applyProtection="1">
      <alignment horizontal="center" vertical="center" wrapText="1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0" fontId="1" fillId="0" borderId="40" xfId="108" applyFont="1" applyBorder="1" applyAlignment="1">
      <alignment horizontal="right"/>
      <protection/>
    </xf>
    <xf numFmtId="0" fontId="15" fillId="0" borderId="36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9" fillId="0" borderId="95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78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27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38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87" xfId="106" applyNumberFormat="1" applyFont="1" applyFill="1" applyBorder="1" applyAlignment="1" applyProtection="1">
      <alignment horizontal="center" vertical="center"/>
      <protection/>
    </xf>
    <xf numFmtId="180" fontId="48" fillId="0" borderId="32" xfId="106" applyNumberFormat="1" applyFont="1" applyFill="1" applyBorder="1" applyAlignment="1" applyProtection="1">
      <alignment horizontal="center" vertical="center"/>
      <protection/>
    </xf>
    <xf numFmtId="180" fontId="48" fillId="0" borderId="79" xfId="106" applyNumberFormat="1" applyFont="1" applyFill="1" applyBorder="1" applyAlignment="1" applyProtection="1">
      <alignment horizontal="center" vertical="center"/>
      <protection/>
    </xf>
    <xf numFmtId="180" fontId="48" fillId="0" borderId="50" xfId="106" applyNumberFormat="1" applyFont="1" applyFill="1" applyBorder="1" applyAlignment="1" applyProtection="1">
      <alignment horizontal="center" vertical="center" wrapText="1"/>
      <protection/>
    </xf>
    <xf numFmtId="180" fontId="48" fillId="0" borderId="11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79" xfId="105" applyFont="1" applyFill="1" applyBorder="1" applyAlignment="1" applyProtection="1">
      <alignment horizontal="center" vertical="center" wrapText="1"/>
      <protection/>
    </xf>
    <xf numFmtId="0" fontId="44" fillId="0" borderId="87" xfId="105" applyFont="1" applyFill="1" applyBorder="1" applyAlignment="1" applyProtection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32" xfId="68" applyNumberFormat="1" applyFont="1" applyFill="1" applyBorder="1" applyAlignment="1" applyProtection="1">
      <alignment horizontal="center"/>
      <protection locked="0"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32" xfId="105" applyFont="1" applyFill="1" applyBorder="1" applyAlignment="1" applyProtection="1">
      <alignment horizontal="center" vertical="center"/>
      <protection/>
    </xf>
    <xf numFmtId="0" fontId="26" fillId="0" borderId="79" xfId="105" applyFont="1" applyFill="1" applyBorder="1" applyAlignment="1" applyProtection="1">
      <alignment horizontal="center" vertical="center" wrapText="1"/>
      <protection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26" fillId="0" borderId="97" xfId="105" applyFont="1" applyFill="1" applyBorder="1" applyAlignment="1">
      <alignment horizontal="center" vertical="center" wrapText="1"/>
      <protection/>
    </xf>
    <xf numFmtId="0" fontId="26" fillId="0" borderId="110" xfId="105" applyFont="1" applyFill="1" applyBorder="1" applyAlignment="1">
      <alignment horizontal="center" vertical="center" wrapText="1"/>
      <protection/>
    </xf>
    <xf numFmtId="0" fontId="26" fillId="0" borderId="80" xfId="105" applyFont="1" applyFill="1" applyBorder="1" applyAlignment="1">
      <alignment horizontal="center" vertical="center" wrapText="1"/>
      <protection/>
    </xf>
    <xf numFmtId="0" fontId="26" fillId="0" borderId="50" xfId="105" applyFont="1" applyFill="1" applyBorder="1" applyAlignment="1">
      <alignment horizontal="center" vertical="center" wrapText="1"/>
      <protection/>
    </xf>
    <xf numFmtId="0" fontId="26" fillId="0" borderId="26" xfId="105" applyFont="1" applyFill="1" applyBorder="1" applyAlignment="1">
      <alignment horizontal="center" vertical="center" wrapText="1"/>
      <protection/>
    </xf>
    <xf numFmtId="182" fontId="44" fillId="0" borderId="38" xfId="68" applyNumberFormat="1" applyFont="1" applyFill="1" applyBorder="1" applyAlignment="1" applyProtection="1">
      <alignment horizontal="center"/>
      <protection/>
    </xf>
    <xf numFmtId="182" fontId="44" fillId="0" borderId="51" xfId="68" applyNumberFormat="1" applyFont="1" applyFill="1" applyBorder="1" applyAlignment="1" applyProtection="1">
      <alignment horizontal="center"/>
      <protection/>
    </xf>
    <xf numFmtId="0" fontId="26" fillId="0" borderId="87" xfId="105" applyFont="1" applyFill="1" applyBorder="1" applyAlignment="1">
      <alignment horizontal="center" vertical="center" wrapText="1"/>
      <protection/>
    </xf>
    <xf numFmtId="0" fontId="26" fillId="0" borderId="107" xfId="105" applyFont="1" applyFill="1" applyBorder="1" applyAlignment="1">
      <alignment horizontal="center" vertical="center" wrapText="1"/>
      <protection/>
    </xf>
    <xf numFmtId="0" fontId="49" fillId="0" borderId="36" xfId="105" applyFont="1" applyFill="1" applyBorder="1" applyAlignment="1">
      <alignment horizontal="center" vertical="center" wrapText="1"/>
      <protection/>
    </xf>
    <xf numFmtId="0" fontId="49" fillId="0" borderId="111" xfId="105" applyFont="1" applyFill="1" applyBorder="1" applyAlignment="1" applyProtection="1">
      <alignment horizontal="center" vertical="center"/>
      <protection/>
    </xf>
    <xf numFmtId="0" fontId="49" fillId="0" borderId="54" xfId="105" applyFont="1" applyFill="1" applyBorder="1" applyAlignment="1" applyProtection="1">
      <alignment horizontal="center" vertical="center"/>
      <protection/>
    </xf>
    <xf numFmtId="0" fontId="49" fillId="0" borderId="114" xfId="105" applyFont="1" applyFill="1" applyBorder="1" applyAlignment="1" applyProtection="1">
      <alignment horizontal="center" vertical="center"/>
      <protection/>
    </xf>
    <xf numFmtId="0" fontId="67" fillId="0" borderId="29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2" xfId="106" applyFont="1" applyBorder="1" applyAlignment="1">
      <alignment horizontal="left" wrapText="1"/>
      <protection/>
    </xf>
    <xf numFmtId="0" fontId="26" fillId="0" borderId="79" xfId="105" applyFont="1" applyFill="1" applyBorder="1" applyAlignment="1">
      <alignment horizontal="center" vertical="center" wrapText="1"/>
      <protection/>
    </xf>
    <xf numFmtId="0" fontId="26" fillId="0" borderId="49" xfId="105" applyFont="1" applyFill="1" applyBorder="1" applyAlignment="1">
      <alignment horizontal="center" vertical="center" wrapText="1"/>
      <protection/>
    </xf>
    <xf numFmtId="0" fontId="44" fillId="0" borderId="25" xfId="105" applyFont="1" applyFill="1" applyBorder="1" applyAlignment="1" applyProtection="1">
      <alignment horizontal="center" vertical="center" wrapText="1"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31" xfId="106" applyFont="1" applyBorder="1" applyAlignment="1">
      <alignment horizontal="left" wrapText="1"/>
      <protection/>
    </xf>
    <xf numFmtId="0" fontId="44" fillId="0" borderId="38" xfId="105" applyFont="1" applyFill="1" applyBorder="1" applyAlignment="1" applyProtection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18" xfId="103" applyFont="1" applyFill="1" applyBorder="1" applyAlignment="1">
      <alignment horizontal="center" vertical="center" wrapText="1"/>
      <protection/>
    </xf>
    <xf numFmtId="0" fontId="24" fillId="24" borderId="18" xfId="103" applyFont="1" applyFill="1" applyBorder="1" applyAlignment="1">
      <alignment horizontal="center" vertical="center" wrapText="1"/>
      <protection/>
    </xf>
    <xf numFmtId="0" fontId="24" fillId="24" borderId="112" xfId="103" applyFont="1" applyFill="1" applyBorder="1" applyAlignment="1">
      <alignment horizontal="center" vertical="center" wrapText="1"/>
      <protection/>
    </xf>
    <xf numFmtId="0" fontId="24" fillId="24" borderId="115" xfId="103" applyFont="1" applyFill="1" applyBorder="1" applyAlignment="1">
      <alignment horizontal="center" vertical="center" wrapText="1"/>
      <protection/>
    </xf>
    <xf numFmtId="0" fontId="24" fillId="24" borderId="113" xfId="103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zoomScale="80" zoomScaleNormal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70" customWidth="1"/>
    <col min="2" max="2" width="43.421875" style="70" customWidth="1"/>
    <col min="3" max="3" width="13.8515625" style="70" customWidth="1"/>
    <col min="4" max="4" width="14.8515625" style="70" customWidth="1"/>
    <col min="5" max="5" width="14.421875" style="70" customWidth="1"/>
    <col min="6" max="6" width="13.8515625" style="70" customWidth="1"/>
    <col min="7" max="7" width="4.7109375" style="70" customWidth="1"/>
    <col min="8" max="8" width="41.00390625" style="70" customWidth="1"/>
    <col min="9" max="9" width="14.00390625" style="70" customWidth="1"/>
    <col min="10" max="10" width="15.28125" style="70" customWidth="1"/>
    <col min="11" max="11" width="14.00390625" style="70" customWidth="1"/>
    <col min="12" max="12" width="14.57421875" style="70" customWidth="1"/>
    <col min="13" max="13" width="9.140625" style="70" customWidth="1"/>
    <col min="14" max="16384" width="9.140625" style="70" customWidth="1"/>
  </cols>
  <sheetData>
    <row r="1" spans="1:10" ht="18.75">
      <c r="A1" s="677" t="s">
        <v>475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ht="18.75">
      <c r="A2" s="677" t="s">
        <v>529</v>
      </c>
      <c r="B2" s="677"/>
      <c r="C2" s="677"/>
      <c r="D2" s="677"/>
      <c r="E2" s="677"/>
      <c r="F2" s="677"/>
      <c r="G2" s="677"/>
      <c r="H2" s="677"/>
      <c r="I2" s="677"/>
      <c r="J2" s="677"/>
    </row>
    <row r="3" spans="1:10" ht="18.75">
      <c r="A3" s="675" t="s">
        <v>566</v>
      </c>
      <c r="B3" s="676"/>
      <c r="D3" s="309"/>
      <c r="E3" s="309"/>
      <c r="F3" s="309"/>
      <c r="G3" s="309"/>
      <c r="H3" s="311"/>
      <c r="I3" s="310"/>
      <c r="J3" s="308"/>
    </row>
    <row r="4" spans="1:12" ht="13.5" thickBot="1">
      <c r="A4" s="675" t="s">
        <v>567</v>
      </c>
      <c r="H4" s="348"/>
      <c r="J4" s="585"/>
      <c r="L4" s="585" t="s">
        <v>465</v>
      </c>
    </row>
    <row r="5" spans="1:12" ht="74.25" customHeight="1">
      <c r="A5" s="124"/>
      <c r="B5" s="125" t="s">
        <v>308</v>
      </c>
      <c r="C5" s="126" t="s">
        <v>530</v>
      </c>
      <c r="D5" s="126" t="s">
        <v>549</v>
      </c>
      <c r="E5" s="589" t="s">
        <v>556</v>
      </c>
      <c r="F5" s="127" t="s">
        <v>557</v>
      </c>
      <c r="G5" s="128"/>
      <c r="H5" s="125" t="s">
        <v>308</v>
      </c>
      <c r="I5" s="126" t="s">
        <v>530</v>
      </c>
      <c r="J5" s="127" t="s">
        <v>549</v>
      </c>
      <c r="K5" s="127" t="s">
        <v>556</v>
      </c>
      <c r="L5" s="127" t="s">
        <v>557</v>
      </c>
    </row>
    <row r="6" spans="1:12" ht="15" customHeight="1">
      <c r="A6" s="586" t="s">
        <v>309</v>
      </c>
      <c r="B6" s="74"/>
      <c r="C6" s="74"/>
      <c r="D6" s="74"/>
      <c r="E6" s="74"/>
      <c r="F6" s="587"/>
      <c r="G6" s="74" t="s">
        <v>310</v>
      </c>
      <c r="H6" s="74"/>
      <c r="I6" s="74"/>
      <c r="J6" s="587"/>
      <c r="K6" s="587"/>
      <c r="L6" s="587"/>
    </row>
    <row r="7" spans="1:12" ht="15" customHeight="1">
      <c r="A7" s="129" t="s">
        <v>100</v>
      </c>
      <c r="B7" s="76" t="s">
        <v>311</v>
      </c>
      <c r="C7" s="77"/>
      <c r="D7" s="77"/>
      <c r="E7" s="590"/>
      <c r="F7" s="105"/>
      <c r="G7" s="101" t="s">
        <v>100</v>
      </c>
      <c r="H7" s="78" t="s">
        <v>311</v>
      </c>
      <c r="I7" s="77"/>
      <c r="J7" s="105"/>
      <c r="K7" s="105"/>
      <c r="L7" s="105"/>
    </row>
    <row r="8" spans="1:12" ht="15" customHeight="1">
      <c r="A8" s="129"/>
      <c r="B8" s="85" t="s">
        <v>312</v>
      </c>
      <c r="C8" s="94">
        <v>10241877</v>
      </c>
      <c r="D8" s="94">
        <v>10605677</v>
      </c>
      <c r="E8" s="591">
        <v>812000</v>
      </c>
      <c r="F8" s="106">
        <v>11417677</v>
      </c>
      <c r="G8" s="79"/>
      <c r="H8" s="85" t="s">
        <v>342</v>
      </c>
      <c r="I8" s="77">
        <v>3707000</v>
      </c>
      <c r="J8" s="105">
        <v>3707000</v>
      </c>
      <c r="K8" s="105">
        <v>320000</v>
      </c>
      <c r="L8" s="105">
        <v>4027000</v>
      </c>
    </row>
    <row r="9" spans="1:12" ht="35.25" customHeight="1">
      <c r="A9" s="129"/>
      <c r="B9" s="95" t="s">
        <v>313</v>
      </c>
      <c r="C9" s="84">
        <v>324000</v>
      </c>
      <c r="D9" s="84">
        <v>324000</v>
      </c>
      <c r="E9" s="592">
        <v>106219</v>
      </c>
      <c r="F9" s="107">
        <v>430219</v>
      </c>
      <c r="G9" s="101"/>
      <c r="H9" s="120" t="s">
        <v>343</v>
      </c>
      <c r="I9" s="77">
        <v>740000</v>
      </c>
      <c r="J9" s="105">
        <v>740000</v>
      </c>
      <c r="K9" s="105"/>
      <c r="L9" s="105">
        <v>740000</v>
      </c>
    </row>
    <row r="10" spans="1:12" ht="15" customHeight="1">
      <c r="A10" s="129"/>
      <c r="B10" s="85" t="s">
        <v>314</v>
      </c>
      <c r="C10" s="84">
        <v>5000</v>
      </c>
      <c r="D10" s="84">
        <v>5000</v>
      </c>
      <c r="E10" s="592">
        <v>-2020</v>
      </c>
      <c r="F10" s="107">
        <v>2980</v>
      </c>
      <c r="G10" s="101"/>
      <c r="H10" s="85" t="s">
        <v>344</v>
      </c>
      <c r="I10" s="77">
        <v>3184728</v>
      </c>
      <c r="J10" s="105">
        <v>3890728</v>
      </c>
      <c r="K10" s="105">
        <v>-277602</v>
      </c>
      <c r="L10" s="105">
        <v>3613126</v>
      </c>
    </row>
    <row r="11" spans="1:12" ht="15" customHeight="1">
      <c r="A11" s="129"/>
      <c r="B11" s="85" t="s">
        <v>315</v>
      </c>
      <c r="C11" s="84">
        <v>0</v>
      </c>
      <c r="D11" s="84">
        <v>62700</v>
      </c>
      <c r="E11" s="592">
        <v>0</v>
      </c>
      <c r="F11" s="107">
        <v>62700</v>
      </c>
      <c r="G11" s="101"/>
      <c r="H11" s="85" t="s">
        <v>345</v>
      </c>
      <c r="I11" s="77">
        <v>270000</v>
      </c>
      <c r="J11" s="105">
        <v>270000</v>
      </c>
      <c r="K11" s="105">
        <v>12000</v>
      </c>
      <c r="L11" s="105">
        <v>282000</v>
      </c>
    </row>
    <row r="12" spans="1:12" ht="15" customHeight="1">
      <c r="A12" s="129"/>
      <c r="B12" s="97"/>
      <c r="C12" s="96"/>
      <c r="D12" s="96"/>
      <c r="E12" s="593"/>
      <c r="F12" s="108"/>
      <c r="G12" s="101"/>
      <c r="H12" s="85" t="s">
        <v>346</v>
      </c>
      <c r="I12" s="77">
        <v>1450000</v>
      </c>
      <c r="J12" s="105">
        <v>2676500</v>
      </c>
      <c r="K12" s="105">
        <v>-200000</v>
      </c>
      <c r="L12" s="105">
        <v>2476500</v>
      </c>
    </row>
    <row r="13" spans="1:12" ht="15" customHeight="1">
      <c r="A13" s="129"/>
      <c r="B13" s="83"/>
      <c r="C13" s="84"/>
      <c r="D13" s="84"/>
      <c r="E13" s="592"/>
      <c r="F13" s="107"/>
      <c r="G13" s="101"/>
      <c r="H13" s="85" t="s">
        <v>316</v>
      </c>
      <c r="I13" s="77">
        <v>0</v>
      </c>
      <c r="J13" s="105">
        <v>0</v>
      </c>
      <c r="K13" s="105">
        <v>0</v>
      </c>
      <c r="L13" s="105">
        <v>0</v>
      </c>
    </row>
    <row r="14" spans="1:12" ht="15" customHeight="1">
      <c r="A14" s="573" t="s">
        <v>317</v>
      </c>
      <c r="B14" s="97"/>
      <c r="C14" s="96">
        <v>10570877</v>
      </c>
      <c r="D14" s="96">
        <v>10997377</v>
      </c>
      <c r="E14" s="96">
        <f>SUM(E8:E13)</f>
        <v>916199</v>
      </c>
      <c r="F14" s="96">
        <f>SUM(F8:F13)</f>
        <v>11913576</v>
      </c>
      <c r="G14" s="575" t="s">
        <v>318</v>
      </c>
      <c r="H14" s="576"/>
      <c r="I14" s="100">
        <v>9351728</v>
      </c>
      <c r="J14" s="100">
        <v>11284228</v>
      </c>
      <c r="K14" s="100">
        <f>SUM(K8:K13)</f>
        <v>-145602</v>
      </c>
      <c r="L14" s="100">
        <f>SUM(L8:L13)</f>
        <v>11138626</v>
      </c>
    </row>
    <row r="15" spans="1:12" ht="15" customHeight="1">
      <c r="A15" s="130"/>
      <c r="B15" s="87"/>
      <c r="C15" s="82"/>
      <c r="D15" s="82"/>
      <c r="E15" s="594"/>
      <c r="F15" s="109"/>
      <c r="G15" s="102"/>
      <c r="H15" s="98"/>
      <c r="I15" s="86"/>
      <c r="J15" s="112"/>
      <c r="K15" s="112"/>
      <c r="L15" s="112"/>
    </row>
    <row r="16" spans="1:12" ht="15" customHeight="1">
      <c r="A16" s="573" t="s">
        <v>337</v>
      </c>
      <c r="B16" s="97"/>
      <c r="C16" s="96">
        <v>0</v>
      </c>
      <c r="D16" s="96">
        <v>0</v>
      </c>
      <c r="E16" s="593">
        <v>382904</v>
      </c>
      <c r="F16" s="108">
        <v>382904</v>
      </c>
      <c r="G16" s="584" t="s">
        <v>341</v>
      </c>
      <c r="H16" s="97"/>
      <c r="I16" s="100">
        <v>409675</v>
      </c>
      <c r="J16" s="113">
        <v>409675</v>
      </c>
      <c r="K16" s="113">
        <v>0</v>
      </c>
      <c r="L16" s="113">
        <v>409675</v>
      </c>
    </row>
    <row r="17" spans="1:12" ht="15" customHeight="1">
      <c r="A17" s="131"/>
      <c r="B17" s="83"/>
      <c r="C17" s="84"/>
      <c r="D17" s="84"/>
      <c r="E17" s="592"/>
      <c r="F17" s="107"/>
      <c r="G17" s="103"/>
      <c r="H17" s="83"/>
      <c r="I17" s="86"/>
      <c r="J17" s="112"/>
      <c r="K17" s="112"/>
      <c r="L17" s="112"/>
    </row>
    <row r="18" spans="1:12" ht="24.75" customHeight="1">
      <c r="A18" s="324" t="s">
        <v>319</v>
      </c>
      <c r="B18" s="325"/>
      <c r="C18" s="326">
        <v>10570877</v>
      </c>
      <c r="D18" s="326">
        <v>10997377</v>
      </c>
      <c r="E18" s="326">
        <f>+E14+E16</f>
        <v>1299103</v>
      </c>
      <c r="F18" s="326">
        <f>F14+F16</f>
        <v>12296480</v>
      </c>
      <c r="G18" s="323" t="s">
        <v>320</v>
      </c>
      <c r="H18" s="325" t="s">
        <v>320</v>
      </c>
      <c r="I18" s="327">
        <v>9761403</v>
      </c>
      <c r="J18" s="327">
        <v>11693903</v>
      </c>
      <c r="K18" s="327">
        <f>K14+K16</f>
        <v>-145602</v>
      </c>
      <c r="L18" s="327">
        <f>L14+L16</f>
        <v>11548301</v>
      </c>
    </row>
    <row r="19" spans="1:12" ht="15" customHeight="1" hidden="1">
      <c r="A19" s="324"/>
      <c r="B19" s="325"/>
      <c r="C19" s="326"/>
      <c r="D19" s="326"/>
      <c r="E19" s="330"/>
      <c r="F19" s="330"/>
      <c r="G19" s="323"/>
      <c r="H19" s="325"/>
      <c r="I19" s="327"/>
      <c r="J19" s="328"/>
      <c r="K19" s="328"/>
      <c r="L19" s="328"/>
    </row>
    <row r="20" spans="1:12" ht="15" customHeight="1">
      <c r="A20" s="577" t="s">
        <v>321</v>
      </c>
      <c r="B20" s="574"/>
      <c r="C20" s="88"/>
      <c r="D20" s="88"/>
      <c r="E20" s="595"/>
      <c r="F20" s="110"/>
      <c r="G20" s="75" t="s">
        <v>336</v>
      </c>
      <c r="H20" s="574"/>
      <c r="I20" s="89"/>
      <c r="J20" s="132"/>
      <c r="K20" s="132"/>
      <c r="L20" s="132"/>
    </row>
    <row r="21" spans="1:12" ht="15" customHeight="1">
      <c r="A21" s="577" t="s">
        <v>322</v>
      </c>
      <c r="B21" s="580"/>
      <c r="C21" s="88"/>
      <c r="D21" s="88"/>
      <c r="E21" s="595"/>
      <c r="F21" s="110"/>
      <c r="G21" s="75" t="s">
        <v>323</v>
      </c>
      <c r="H21" s="580"/>
      <c r="I21" s="89"/>
      <c r="J21" s="132"/>
      <c r="K21" s="132"/>
      <c r="L21" s="132"/>
    </row>
    <row r="22" spans="1:12" ht="15" customHeight="1">
      <c r="A22" s="129" t="s">
        <v>100</v>
      </c>
      <c r="B22" s="90" t="s">
        <v>311</v>
      </c>
      <c r="C22" s="77"/>
      <c r="D22" s="77"/>
      <c r="E22" s="590"/>
      <c r="F22" s="105"/>
      <c r="G22" s="104" t="s">
        <v>100</v>
      </c>
      <c r="H22" s="78" t="s">
        <v>311</v>
      </c>
      <c r="I22" s="77"/>
      <c r="J22" s="105"/>
      <c r="K22" s="105"/>
      <c r="L22" s="105"/>
    </row>
    <row r="23" spans="1:12" ht="15" customHeight="1">
      <c r="A23" s="133"/>
      <c r="B23" s="81" t="s">
        <v>324</v>
      </c>
      <c r="C23" s="77">
        <v>0</v>
      </c>
      <c r="D23" s="77">
        <v>8000000</v>
      </c>
      <c r="E23" s="590">
        <v>0</v>
      </c>
      <c r="F23" s="105">
        <v>8000000</v>
      </c>
      <c r="G23" s="104"/>
      <c r="H23" s="85" t="s">
        <v>523</v>
      </c>
      <c r="I23" s="77">
        <v>1850000</v>
      </c>
      <c r="J23" s="105">
        <v>1094000</v>
      </c>
      <c r="K23" s="105">
        <v>457985</v>
      </c>
      <c r="L23" s="105">
        <v>1551985</v>
      </c>
    </row>
    <row r="24" spans="1:12" ht="15" customHeight="1">
      <c r="A24" s="133"/>
      <c r="B24" s="81" t="s">
        <v>325</v>
      </c>
      <c r="C24" s="77">
        <v>0</v>
      </c>
      <c r="D24" s="77">
        <v>0</v>
      </c>
      <c r="E24" s="590">
        <v>196000</v>
      </c>
      <c r="F24" s="105">
        <v>196000</v>
      </c>
      <c r="G24" s="104"/>
      <c r="H24" s="91" t="s">
        <v>524</v>
      </c>
      <c r="I24" s="77">
        <v>1250000</v>
      </c>
      <c r="J24" s="105">
        <v>8500000</v>
      </c>
      <c r="K24" s="105">
        <v>1182720</v>
      </c>
      <c r="L24" s="105">
        <v>9682720</v>
      </c>
    </row>
    <row r="25" spans="1:12" ht="15" customHeight="1">
      <c r="A25" s="133"/>
      <c r="B25" s="81" t="s">
        <v>326</v>
      </c>
      <c r="C25" s="77">
        <v>0</v>
      </c>
      <c r="D25" s="77">
        <v>0</v>
      </c>
      <c r="E25" s="590">
        <v>0</v>
      </c>
      <c r="F25" s="105">
        <v>0</v>
      </c>
      <c r="G25" s="104"/>
      <c r="H25" s="91" t="s">
        <v>525</v>
      </c>
      <c r="I25" s="77"/>
      <c r="J25" s="105"/>
      <c r="K25" s="105"/>
      <c r="L25" s="105"/>
    </row>
    <row r="26" spans="1:12" ht="15" customHeight="1">
      <c r="A26" s="133"/>
      <c r="B26" s="81" t="s">
        <v>327</v>
      </c>
      <c r="C26" s="77">
        <v>0</v>
      </c>
      <c r="D26" s="77">
        <v>0</v>
      </c>
      <c r="E26" s="590">
        <v>0</v>
      </c>
      <c r="F26" s="105">
        <v>0</v>
      </c>
      <c r="G26" s="104"/>
      <c r="H26" s="85" t="s">
        <v>526</v>
      </c>
      <c r="I26" s="77"/>
      <c r="J26" s="105"/>
      <c r="K26" s="105"/>
      <c r="L26" s="105"/>
    </row>
    <row r="27" spans="1:12" s="329" customFormat="1" ht="15" customHeight="1">
      <c r="A27" s="133"/>
      <c r="B27" s="99"/>
      <c r="C27" s="118"/>
      <c r="D27" s="118"/>
      <c r="E27" s="596"/>
      <c r="F27" s="119"/>
      <c r="G27" s="104"/>
      <c r="H27" s="85" t="s">
        <v>527</v>
      </c>
      <c r="I27" s="77"/>
      <c r="J27" s="105"/>
      <c r="K27" s="105"/>
      <c r="L27" s="105"/>
    </row>
    <row r="28" spans="1:12" s="329" customFormat="1" ht="15" customHeight="1">
      <c r="A28" s="134" t="s">
        <v>328</v>
      </c>
      <c r="B28" s="123"/>
      <c r="C28" s="96">
        <v>0</v>
      </c>
      <c r="D28" s="96">
        <v>8000000</v>
      </c>
      <c r="E28" s="96">
        <f>SUM(E23:E27)</f>
        <v>196000</v>
      </c>
      <c r="F28" s="96">
        <f>SUM(F23:F27)</f>
        <v>8196000</v>
      </c>
      <c r="G28" s="581" t="s">
        <v>329</v>
      </c>
      <c r="H28" s="582"/>
      <c r="I28" s="100">
        <v>3100000</v>
      </c>
      <c r="J28" s="100">
        <v>9594000</v>
      </c>
      <c r="K28" s="100">
        <f>SUM(K23:K27)</f>
        <v>1640705</v>
      </c>
      <c r="L28" s="100">
        <f>SUM(L23:L27)</f>
        <v>11234705</v>
      </c>
    </row>
    <row r="29" spans="1:12" ht="15" customHeight="1">
      <c r="A29" s="135"/>
      <c r="B29" s="92"/>
      <c r="C29" s="82"/>
      <c r="D29" s="82"/>
      <c r="E29" s="594"/>
      <c r="F29" s="109"/>
      <c r="G29" s="74"/>
      <c r="H29" s="75"/>
      <c r="I29" s="86"/>
      <c r="J29" s="112"/>
      <c r="K29" s="112"/>
      <c r="L29" s="112"/>
    </row>
    <row r="30" spans="1:12" ht="15" customHeight="1">
      <c r="A30" s="134" t="s">
        <v>338</v>
      </c>
      <c r="B30" s="92"/>
      <c r="C30" s="82"/>
      <c r="D30" s="82"/>
      <c r="E30" s="594"/>
      <c r="F30" s="109"/>
      <c r="G30" s="74" t="s">
        <v>330</v>
      </c>
      <c r="H30" s="75"/>
      <c r="I30" s="86"/>
      <c r="J30" s="112"/>
      <c r="K30" s="112"/>
      <c r="L30" s="112"/>
    </row>
    <row r="31" spans="1:12" ht="15" customHeight="1">
      <c r="A31" s="129" t="s">
        <v>100</v>
      </c>
      <c r="B31" s="90" t="s">
        <v>311</v>
      </c>
      <c r="C31" s="82"/>
      <c r="D31" s="82"/>
      <c r="E31" s="594"/>
      <c r="F31" s="109"/>
      <c r="G31" s="129" t="s">
        <v>100</v>
      </c>
      <c r="H31" s="90" t="s">
        <v>311</v>
      </c>
      <c r="I31" s="77"/>
      <c r="J31" s="105"/>
      <c r="K31" s="105"/>
      <c r="L31" s="105"/>
    </row>
    <row r="32" spans="1:12" ht="15" customHeight="1">
      <c r="A32" s="133"/>
      <c r="B32" s="114" t="s">
        <v>339</v>
      </c>
      <c r="C32" s="115">
        <v>2290526</v>
      </c>
      <c r="D32" s="115">
        <v>2290526</v>
      </c>
      <c r="E32" s="597">
        <v>0</v>
      </c>
      <c r="F32" s="116">
        <v>2290526</v>
      </c>
      <c r="G32" s="104"/>
      <c r="H32" s="85"/>
      <c r="I32" s="80"/>
      <c r="J32" s="111"/>
      <c r="K32" s="111"/>
      <c r="L32" s="111"/>
    </row>
    <row r="33" spans="1:12" ht="36.75" customHeight="1">
      <c r="A33" s="129"/>
      <c r="B33" s="332" t="s">
        <v>469</v>
      </c>
      <c r="C33" s="77">
        <v>0</v>
      </c>
      <c r="D33" s="86">
        <v>0</v>
      </c>
      <c r="E33" s="598">
        <v>0</v>
      </c>
      <c r="F33" s="112">
        <v>0</v>
      </c>
      <c r="G33" s="104"/>
      <c r="H33" s="332" t="s">
        <v>528</v>
      </c>
      <c r="I33" s="77"/>
      <c r="J33" s="111"/>
      <c r="K33" s="111"/>
      <c r="L33" s="111"/>
    </row>
    <row r="34" spans="1:12" ht="15" customHeight="1">
      <c r="A34" s="133"/>
      <c r="B34" s="93"/>
      <c r="C34" s="84"/>
      <c r="D34" s="84"/>
      <c r="E34" s="592"/>
      <c r="F34" s="107"/>
      <c r="G34" s="104"/>
      <c r="H34" s="83"/>
      <c r="I34" s="77"/>
      <c r="J34" s="105"/>
      <c r="K34" s="105"/>
      <c r="L34" s="105"/>
    </row>
    <row r="35" spans="1:12" ht="15" customHeight="1">
      <c r="A35" s="573" t="s">
        <v>331</v>
      </c>
      <c r="B35" s="97"/>
      <c r="C35" s="96">
        <v>2290526</v>
      </c>
      <c r="D35" s="96">
        <v>2290526</v>
      </c>
      <c r="E35" s="96">
        <f>SUM(E32:E34)</f>
        <v>0</v>
      </c>
      <c r="F35" s="96">
        <f>SUM(F32:F34)</f>
        <v>2290526</v>
      </c>
      <c r="G35" s="573" t="s">
        <v>330</v>
      </c>
      <c r="H35" s="97"/>
      <c r="I35" s="100">
        <v>0</v>
      </c>
      <c r="J35" s="100">
        <v>0</v>
      </c>
      <c r="K35" s="100">
        <f>SUM(K33:K34)</f>
        <v>0</v>
      </c>
      <c r="L35" s="100">
        <f>SUM(L33:L34)</f>
        <v>0</v>
      </c>
    </row>
    <row r="36" spans="1:12" ht="15" customHeight="1">
      <c r="A36" s="136"/>
      <c r="B36" s="104"/>
      <c r="C36" s="82"/>
      <c r="D36" s="82"/>
      <c r="E36" s="594"/>
      <c r="F36" s="109"/>
      <c r="G36" s="117"/>
      <c r="H36" s="117"/>
      <c r="I36" s="86"/>
      <c r="J36" s="112"/>
      <c r="K36" s="112"/>
      <c r="L36" s="112"/>
    </row>
    <row r="37" spans="1:12" s="71" customFormat="1" ht="17.25">
      <c r="A37" s="579" t="s">
        <v>332</v>
      </c>
      <c r="B37" s="323"/>
      <c r="C37" s="331">
        <v>2290526</v>
      </c>
      <c r="D37" s="331">
        <v>10290526</v>
      </c>
      <c r="E37" s="331">
        <f>E28+E35</f>
        <v>196000</v>
      </c>
      <c r="F37" s="331">
        <f>F28+F35</f>
        <v>10486526</v>
      </c>
      <c r="G37" s="583" t="s">
        <v>340</v>
      </c>
      <c r="H37" s="323"/>
      <c r="I37" s="327">
        <v>3100000</v>
      </c>
      <c r="J37" s="327">
        <v>9594000</v>
      </c>
      <c r="K37" s="327">
        <f>K28+K35</f>
        <v>1640705</v>
      </c>
      <c r="L37" s="327">
        <f>L28+L35</f>
        <v>11234705</v>
      </c>
    </row>
    <row r="38" spans="1:12" s="71" customFormat="1" ht="15.75">
      <c r="A38" s="136"/>
      <c r="B38" s="104"/>
      <c r="C38" s="82"/>
      <c r="D38" s="82"/>
      <c r="E38" s="594"/>
      <c r="F38" s="109"/>
      <c r="G38" s="117"/>
      <c r="H38" s="117"/>
      <c r="I38" s="86"/>
      <c r="J38" s="112"/>
      <c r="K38" s="112"/>
      <c r="L38" s="112"/>
    </row>
    <row r="39" spans="1:12" s="71" customFormat="1" ht="19.5" thickBot="1">
      <c r="A39" s="578" t="s">
        <v>333</v>
      </c>
      <c r="B39" s="137"/>
      <c r="C39" s="138">
        <v>12861403</v>
      </c>
      <c r="D39" s="138">
        <v>21287903</v>
      </c>
      <c r="E39" s="138">
        <f>E18+E37</f>
        <v>1495103</v>
      </c>
      <c r="F39" s="138">
        <f>F18+F37</f>
        <v>22783006</v>
      </c>
      <c r="G39" s="139"/>
      <c r="H39" s="137" t="s">
        <v>334</v>
      </c>
      <c r="I39" s="138">
        <v>12861403</v>
      </c>
      <c r="J39" s="138">
        <v>21287903</v>
      </c>
      <c r="K39" s="138">
        <f>K18+K37</f>
        <v>1495103</v>
      </c>
      <c r="L39" s="138">
        <f>L18+L37</f>
        <v>22783006</v>
      </c>
    </row>
    <row r="40" spans="1:10" s="71" customFormat="1" ht="14.25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s="71" customFormat="1" ht="14.25">
      <c r="A41" s="121"/>
      <c r="B41" s="122"/>
      <c r="C41" s="121"/>
      <c r="D41" s="121"/>
      <c r="E41" s="121"/>
      <c r="F41" s="121"/>
      <c r="G41" s="121"/>
      <c r="H41" s="121"/>
      <c r="I41" s="121"/>
      <c r="J41" s="121"/>
    </row>
    <row r="42" spans="1:10" s="71" customFormat="1" ht="14.25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15" customHeight="1">
      <c r="A46" s="72"/>
      <c r="B46" s="72"/>
      <c r="C46" s="72"/>
      <c r="D46" s="72"/>
      <c r="E46" s="72"/>
      <c r="F46" s="72"/>
      <c r="G46" s="73"/>
      <c r="H46" s="72"/>
      <c r="I46" s="72"/>
      <c r="J46" s="72"/>
    </row>
    <row r="47" spans="1:10" ht="1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1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</row>
    <row r="52" spans="1:10" s="329" customFormat="1" ht="1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s="329" customFormat="1" ht="1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="72" customFormat="1" ht="12.75"/>
    <row r="56" spans="1:256" ht="1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121"/>
      <c r="L56" s="121"/>
      <c r="M56" s="121"/>
      <c r="N56" s="121"/>
      <c r="O56" s="121"/>
      <c r="P56" s="121" t="s">
        <v>335</v>
      </c>
      <c r="Q56" s="121" t="s">
        <v>335</v>
      </c>
      <c r="R56" s="121" t="s">
        <v>335</v>
      </c>
      <c r="S56" s="121" t="s">
        <v>335</v>
      </c>
      <c r="T56" s="121" t="s">
        <v>335</v>
      </c>
      <c r="U56" s="121" t="s">
        <v>335</v>
      </c>
      <c r="V56" s="121" t="s">
        <v>335</v>
      </c>
      <c r="W56" s="121" t="s">
        <v>335</v>
      </c>
      <c r="X56" s="121" t="s">
        <v>335</v>
      </c>
      <c r="Y56" s="121" t="s">
        <v>335</v>
      </c>
      <c r="Z56" s="121" t="s">
        <v>335</v>
      </c>
      <c r="AA56" s="121" t="s">
        <v>335</v>
      </c>
      <c r="AB56" s="121" t="s">
        <v>335</v>
      </c>
      <c r="AC56" s="121" t="s">
        <v>335</v>
      </c>
      <c r="AD56" s="121" t="s">
        <v>335</v>
      </c>
      <c r="AE56" s="121" t="s">
        <v>335</v>
      </c>
      <c r="AF56" s="121" t="s">
        <v>335</v>
      </c>
      <c r="AG56" s="121" t="s">
        <v>335</v>
      </c>
      <c r="AH56" s="121" t="s">
        <v>335</v>
      </c>
      <c r="AI56" s="121" t="s">
        <v>335</v>
      </c>
      <c r="AJ56" s="121" t="s">
        <v>335</v>
      </c>
      <c r="AK56" s="121" t="s">
        <v>335</v>
      </c>
      <c r="AL56" s="121" t="s">
        <v>335</v>
      </c>
      <c r="AM56" s="121" t="s">
        <v>335</v>
      </c>
      <c r="AN56" s="121" t="s">
        <v>335</v>
      </c>
      <c r="AO56" s="121" t="s">
        <v>335</v>
      </c>
      <c r="AP56" s="121" t="s">
        <v>335</v>
      </c>
      <c r="AQ56" s="121" t="s">
        <v>335</v>
      </c>
      <c r="AR56" s="121" t="s">
        <v>335</v>
      </c>
      <c r="AS56" s="121" t="s">
        <v>335</v>
      </c>
      <c r="AT56" s="121" t="s">
        <v>335</v>
      </c>
      <c r="AU56" s="121" t="s">
        <v>335</v>
      </c>
      <c r="AV56" s="121" t="s">
        <v>335</v>
      </c>
      <c r="AW56" s="121" t="s">
        <v>335</v>
      </c>
      <c r="AX56" s="121" t="s">
        <v>335</v>
      </c>
      <c r="AY56" s="121" t="s">
        <v>335</v>
      </c>
      <c r="AZ56" s="121" t="s">
        <v>335</v>
      </c>
      <c r="BA56" s="121" t="s">
        <v>335</v>
      </c>
      <c r="BB56" s="121" t="s">
        <v>335</v>
      </c>
      <c r="BC56" s="121" t="s">
        <v>335</v>
      </c>
      <c r="BD56" s="121" t="s">
        <v>335</v>
      </c>
      <c r="BE56" s="121" t="s">
        <v>335</v>
      </c>
      <c r="BF56" s="121" t="s">
        <v>335</v>
      </c>
      <c r="BG56" s="121" t="s">
        <v>335</v>
      </c>
      <c r="BH56" s="121" t="s">
        <v>335</v>
      </c>
      <c r="BI56" s="121" t="s">
        <v>335</v>
      </c>
      <c r="BJ56" s="121" t="s">
        <v>335</v>
      </c>
      <c r="BK56" s="121" t="s">
        <v>335</v>
      </c>
      <c r="BL56" s="121" t="s">
        <v>335</v>
      </c>
      <c r="BM56" s="121" t="s">
        <v>335</v>
      </c>
      <c r="BN56" s="121" t="s">
        <v>335</v>
      </c>
      <c r="BO56" s="121" t="s">
        <v>335</v>
      </c>
      <c r="BP56" s="121" t="s">
        <v>335</v>
      </c>
      <c r="BQ56" s="121" t="s">
        <v>335</v>
      </c>
      <c r="BR56" s="121" t="s">
        <v>335</v>
      </c>
      <c r="BS56" s="121" t="s">
        <v>335</v>
      </c>
      <c r="BT56" s="121" t="s">
        <v>335</v>
      </c>
      <c r="BU56" s="121" t="s">
        <v>335</v>
      </c>
      <c r="BV56" s="121" t="s">
        <v>335</v>
      </c>
      <c r="BW56" s="121" t="s">
        <v>335</v>
      </c>
      <c r="BX56" s="121" t="s">
        <v>335</v>
      </c>
      <c r="BY56" s="121" t="s">
        <v>335</v>
      </c>
      <c r="BZ56" s="121" t="s">
        <v>335</v>
      </c>
      <c r="CA56" s="121" t="s">
        <v>335</v>
      </c>
      <c r="CB56" s="121" t="s">
        <v>335</v>
      </c>
      <c r="CC56" s="121" t="s">
        <v>335</v>
      </c>
      <c r="CD56" s="121" t="s">
        <v>335</v>
      </c>
      <c r="CE56" s="121" t="s">
        <v>335</v>
      </c>
      <c r="CF56" s="121" t="s">
        <v>335</v>
      </c>
      <c r="CG56" s="121" t="s">
        <v>335</v>
      </c>
      <c r="CH56" s="121" t="s">
        <v>335</v>
      </c>
      <c r="CI56" s="121" t="s">
        <v>335</v>
      </c>
      <c r="CJ56" s="121" t="s">
        <v>335</v>
      </c>
      <c r="CK56" s="121" t="s">
        <v>335</v>
      </c>
      <c r="CL56" s="121" t="s">
        <v>335</v>
      </c>
      <c r="CM56" s="121" t="s">
        <v>335</v>
      </c>
      <c r="CN56" s="121" t="s">
        <v>335</v>
      </c>
      <c r="CO56" s="121" t="s">
        <v>335</v>
      </c>
      <c r="CP56" s="121" t="s">
        <v>335</v>
      </c>
      <c r="CQ56" s="121" t="s">
        <v>335</v>
      </c>
      <c r="CR56" s="121" t="s">
        <v>335</v>
      </c>
      <c r="CS56" s="121" t="s">
        <v>335</v>
      </c>
      <c r="CT56" s="121" t="s">
        <v>335</v>
      </c>
      <c r="CU56" s="121" t="s">
        <v>335</v>
      </c>
      <c r="CV56" s="121" t="s">
        <v>335</v>
      </c>
      <c r="CW56" s="121" t="s">
        <v>335</v>
      </c>
      <c r="CX56" s="121" t="s">
        <v>335</v>
      </c>
      <c r="CY56" s="121" t="s">
        <v>335</v>
      </c>
      <c r="CZ56" s="121" t="s">
        <v>335</v>
      </c>
      <c r="DA56" s="121" t="s">
        <v>335</v>
      </c>
      <c r="DB56" s="121" t="s">
        <v>335</v>
      </c>
      <c r="DC56" s="121" t="s">
        <v>335</v>
      </c>
      <c r="DD56" s="121" t="s">
        <v>335</v>
      </c>
      <c r="DE56" s="121" t="s">
        <v>335</v>
      </c>
      <c r="DF56" s="121" t="s">
        <v>335</v>
      </c>
      <c r="DG56" s="121" t="s">
        <v>335</v>
      </c>
      <c r="DH56" s="121" t="s">
        <v>335</v>
      </c>
      <c r="DI56" s="121" t="s">
        <v>335</v>
      </c>
      <c r="DJ56" s="121" t="s">
        <v>335</v>
      </c>
      <c r="DK56" s="121" t="s">
        <v>335</v>
      </c>
      <c r="DL56" s="121" t="s">
        <v>335</v>
      </c>
      <c r="DM56" s="121" t="s">
        <v>335</v>
      </c>
      <c r="DN56" s="121" t="s">
        <v>335</v>
      </c>
      <c r="DO56" s="121" t="s">
        <v>335</v>
      </c>
      <c r="DP56" s="121" t="s">
        <v>335</v>
      </c>
      <c r="DQ56" s="121" t="s">
        <v>335</v>
      </c>
      <c r="DR56" s="121" t="s">
        <v>335</v>
      </c>
      <c r="DS56" s="121" t="s">
        <v>335</v>
      </c>
      <c r="DT56" s="121" t="s">
        <v>335</v>
      </c>
      <c r="DU56" s="121" t="s">
        <v>335</v>
      </c>
      <c r="DV56" s="121" t="s">
        <v>335</v>
      </c>
      <c r="DW56" s="121" t="s">
        <v>335</v>
      </c>
      <c r="DX56" s="121" t="s">
        <v>335</v>
      </c>
      <c r="DY56" s="121" t="s">
        <v>335</v>
      </c>
      <c r="DZ56" s="121" t="s">
        <v>335</v>
      </c>
      <c r="EA56" s="121" t="s">
        <v>335</v>
      </c>
      <c r="EB56" s="121" t="s">
        <v>335</v>
      </c>
      <c r="EC56" s="121" t="s">
        <v>335</v>
      </c>
      <c r="ED56" s="121" t="s">
        <v>335</v>
      </c>
      <c r="EE56" s="121" t="s">
        <v>335</v>
      </c>
      <c r="EF56" s="121" t="s">
        <v>335</v>
      </c>
      <c r="EG56" s="121" t="s">
        <v>335</v>
      </c>
      <c r="EH56" s="121" t="s">
        <v>335</v>
      </c>
      <c r="EI56" s="121" t="s">
        <v>335</v>
      </c>
      <c r="EJ56" s="121" t="s">
        <v>335</v>
      </c>
      <c r="EK56" s="121" t="s">
        <v>335</v>
      </c>
      <c r="EL56" s="121" t="s">
        <v>335</v>
      </c>
      <c r="EM56" s="121" t="s">
        <v>335</v>
      </c>
      <c r="EN56" s="121" t="s">
        <v>335</v>
      </c>
      <c r="EO56" s="121" t="s">
        <v>335</v>
      </c>
      <c r="EP56" s="121" t="s">
        <v>335</v>
      </c>
      <c r="EQ56" s="121" t="s">
        <v>335</v>
      </c>
      <c r="ER56" s="121" t="s">
        <v>335</v>
      </c>
      <c r="ES56" s="121" t="s">
        <v>335</v>
      </c>
      <c r="ET56" s="121" t="s">
        <v>335</v>
      </c>
      <c r="EU56" s="121" t="s">
        <v>335</v>
      </c>
      <c r="EV56" s="121" t="s">
        <v>335</v>
      </c>
      <c r="EW56" s="121" t="s">
        <v>335</v>
      </c>
      <c r="EX56" s="121" t="s">
        <v>335</v>
      </c>
      <c r="EY56" s="121" t="s">
        <v>335</v>
      </c>
      <c r="EZ56" s="121" t="s">
        <v>335</v>
      </c>
      <c r="FA56" s="121" t="s">
        <v>335</v>
      </c>
      <c r="FB56" s="121" t="s">
        <v>335</v>
      </c>
      <c r="FC56" s="121" t="s">
        <v>335</v>
      </c>
      <c r="FD56" s="121" t="s">
        <v>335</v>
      </c>
      <c r="FE56" s="121" t="s">
        <v>335</v>
      </c>
      <c r="FF56" s="121" t="s">
        <v>335</v>
      </c>
      <c r="FG56" s="121" t="s">
        <v>335</v>
      </c>
      <c r="FH56" s="121" t="s">
        <v>335</v>
      </c>
      <c r="FI56" s="121" t="s">
        <v>335</v>
      </c>
      <c r="FJ56" s="121" t="s">
        <v>335</v>
      </c>
      <c r="FK56" s="121" t="s">
        <v>335</v>
      </c>
      <c r="FL56" s="121" t="s">
        <v>335</v>
      </c>
      <c r="FM56" s="121" t="s">
        <v>335</v>
      </c>
      <c r="FN56" s="121" t="s">
        <v>335</v>
      </c>
      <c r="FO56" s="121" t="s">
        <v>335</v>
      </c>
      <c r="FP56" s="121" t="s">
        <v>335</v>
      </c>
      <c r="FQ56" s="121" t="s">
        <v>335</v>
      </c>
      <c r="FR56" s="121" t="s">
        <v>335</v>
      </c>
      <c r="FS56" s="121" t="s">
        <v>335</v>
      </c>
      <c r="FT56" s="121" t="s">
        <v>335</v>
      </c>
      <c r="FU56" s="121" t="s">
        <v>335</v>
      </c>
      <c r="FV56" s="121" t="s">
        <v>335</v>
      </c>
      <c r="FW56" s="121" t="s">
        <v>335</v>
      </c>
      <c r="FX56" s="121" t="s">
        <v>335</v>
      </c>
      <c r="FY56" s="121" t="s">
        <v>335</v>
      </c>
      <c r="FZ56" s="121" t="s">
        <v>335</v>
      </c>
      <c r="GA56" s="121" t="s">
        <v>335</v>
      </c>
      <c r="GB56" s="121" t="s">
        <v>335</v>
      </c>
      <c r="GC56" s="121" t="s">
        <v>335</v>
      </c>
      <c r="GD56" s="121" t="s">
        <v>335</v>
      </c>
      <c r="GE56" s="121" t="s">
        <v>335</v>
      </c>
      <c r="GF56" s="121" t="s">
        <v>335</v>
      </c>
      <c r="GG56" s="121" t="s">
        <v>335</v>
      </c>
      <c r="GH56" s="121" t="s">
        <v>335</v>
      </c>
      <c r="GI56" s="121" t="s">
        <v>335</v>
      </c>
      <c r="GJ56" s="121" t="s">
        <v>335</v>
      </c>
      <c r="GK56" s="121" t="s">
        <v>335</v>
      </c>
      <c r="GL56" s="121" t="s">
        <v>335</v>
      </c>
      <c r="GM56" s="121" t="s">
        <v>335</v>
      </c>
      <c r="GN56" s="121" t="s">
        <v>335</v>
      </c>
      <c r="GO56" s="121" t="s">
        <v>335</v>
      </c>
      <c r="GP56" s="121" t="s">
        <v>335</v>
      </c>
      <c r="GQ56" s="121" t="s">
        <v>335</v>
      </c>
      <c r="GR56" s="121" t="s">
        <v>335</v>
      </c>
      <c r="GS56" s="121" t="s">
        <v>335</v>
      </c>
      <c r="GT56" s="121" t="s">
        <v>335</v>
      </c>
      <c r="GU56" s="121" t="s">
        <v>335</v>
      </c>
      <c r="GV56" s="121" t="s">
        <v>335</v>
      </c>
      <c r="GW56" s="121" t="s">
        <v>335</v>
      </c>
      <c r="GX56" s="121" t="s">
        <v>335</v>
      </c>
      <c r="GY56" s="121" t="s">
        <v>335</v>
      </c>
      <c r="GZ56" s="121" t="s">
        <v>335</v>
      </c>
      <c r="HA56" s="121" t="s">
        <v>335</v>
      </c>
      <c r="HB56" s="121" t="s">
        <v>335</v>
      </c>
      <c r="HC56" s="121" t="s">
        <v>335</v>
      </c>
      <c r="HD56" s="121" t="s">
        <v>335</v>
      </c>
      <c r="HE56" s="121" t="s">
        <v>335</v>
      </c>
      <c r="HF56" s="121" t="s">
        <v>335</v>
      </c>
      <c r="HG56" s="121" t="s">
        <v>335</v>
      </c>
      <c r="HH56" s="121" t="s">
        <v>335</v>
      </c>
      <c r="HI56" s="121" t="s">
        <v>335</v>
      </c>
      <c r="HJ56" s="121" t="s">
        <v>335</v>
      </c>
      <c r="HK56" s="121" t="s">
        <v>335</v>
      </c>
      <c r="HL56" s="121" t="s">
        <v>335</v>
      </c>
      <c r="HM56" s="121" t="s">
        <v>335</v>
      </c>
      <c r="HN56" s="121" t="s">
        <v>335</v>
      </c>
      <c r="HO56" s="121" t="s">
        <v>335</v>
      </c>
      <c r="HP56" s="121" t="s">
        <v>335</v>
      </c>
      <c r="HQ56" s="121" t="s">
        <v>335</v>
      </c>
      <c r="HR56" s="121" t="s">
        <v>335</v>
      </c>
      <c r="HS56" s="121" t="s">
        <v>335</v>
      </c>
      <c r="HT56" s="121" t="s">
        <v>335</v>
      </c>
      <c r="HU56" s="121" t="s">
        <v>335</v>
      </c>
      <c r="HV56" s="121" t="s">
        <v>335</v>
      </c>
      <c r="HW56" s="121" t="s">
        <v>335</v>
      </c>
      <c r="HX56" s="121" t="s">
        <v>335</v>
      </c>
      <c r="HY56" s="121" t="s">
        <v>335</v>
      </c>
      <c r="HZ56" s="121" t="s">
        <v>335</v>
      </c>
      <c r="IA56" s="121" t="s">
        <v>335</v>
      </c>
      <c r="IB56" s="121" t="s">
        <v>335</v>
      </c>
      <c r="IC56" s="121" t="s">
        <v>335</v>
      </c>
      <c r="ID56" s="121" t="s">
        <v>335</v>
      </c>
      <c r="IE56" s="121" t="s">
        <v>335</v>
      </c>
      <c r="IF56" s="121" t="s">
        <v>335</v>
      </c>
      <c r="IG56" s="121" t="s">
        <v>335</v>
      </c>
      <c r="IH56" s="121" t="s">
        <v>335</v>
      </c>
      <c r="II56" s="121" t="s">
        <v>335</v>
      </c>
      <c r="IJ56" s="121" t="s">
        <v>335</v>
      </c>
      <c r="IK56" s="121" t="s">
        <v>335</v>
      </c>
      <c r="IL56" s="121" t="s">
        <v>335</v>
      </c>
      <c r="IM56" s="121" t="s">
        <v>335</v>
      </c>
      <c r="IN56" s="121" t="s">
        <v>335</v>
      </c>
      <c r="IO56" s="121" t="s">
        <v>335</v>
      </c>
      <c r="IP56" s="121" t="s">
        <v>335</v>
      </c>
      <c r="IQ56" s="121" t="s">
        <v>335</v>
      </c>
      <c r="IR56" s="121" t="s">
        <v>335</v>
      </c>
      <c r="IS56" s="121" t="s">
        <v>335</v>
      </c>
      <c r="IT56" s="121" t="s">
        <v>335</v>
      </c>
      <c r="IU56" s="121" t="s">
        <v>335</v>
      </c>
      <c r="IV56" s="121" t="s">
        <v>335</v>
      </c>
    </row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  <row r="150" s="72" customFormat="1" ht="12.75"/>
    <row r="151" s="72" customFormat="1" ht="12.75"/>
    <row r="152" s="72" customFormat="1" ht="12.75"/>
    <row r="153" s="72" customFormat="1" ht="12.75"/>
    <row r="154" s="72" customFormat="1" ht="12.75"/>
    <row r="155" s="72" customFormat="1" ht="12.75"/>
    <row r="156" s="72" customFormat="1" ht="12.75"/>
    <row r="157" s="72" customFormat="1" ht="12.75"/>
    <row r="158" s="72" customFormat="1" ht="12.75"/>
    <row r="159" s="72" customFormat="1" ht="12.75"/>
    <row r="160" s="72" customFormat="1" ht="12.75"/>
    <row r="161" s="72" customFormat="1" ht="12.75"/>
    <row r="162" s="72" customFormat="1" ht="12.75"/>
    <row r="163" s="72" customFormat="1" ht="12.75"/>
    <row r="164" s="72" customFormat="1" ht="12.75"/>
    <row r="165" s="72" customFormat="1" ht="12.75"/>
    <row r="166" s="72" customFormat="1" ht="12.75"/>
    <row r="167" s="72" customFormat="1" ht="12.75"/>
    <row r="168" s="72" customFormat="1" ht="12.75"/>
    <row r="169" s="72" customFormat="1" ht="12.75"/>
    <row r="170" s="72" customFormat="1" ht="12.75"/>
    <row r="171" s="72" customFormat="1" ht="12.75"/>
    <row r="172" s="72" customFormat="1" ht="12.75"/>
    <row r="173" s="72" customFormat="1" ht="12.75"/>
    <row r="174" s="72" customFormat="1" ht="12.75"/>
    <row r="175" s="72" customFormat="1" ht="12.75"/>
    <row r="176" s="72" customFormat="1" ht="12.75"/>
    <row r="177" s="72" customFormat="1" ht="12.75"/>
    <row r="178" s="72" customFormat="1" ht="12.75"/>
    <row r="179" s="72" customFormat="1" ht="12.75"/>
    <row r="180" s="72" customFormat="1" ht="12.75"/>
    <row r="181" s="72" customFormat="1" ht="12.75"/>
    <row r="182" s="72" customFormat="1" ht="12.75"/>
    <row r="183" s="72" customFormat="1" ht="12.75"/>
    <row r="184" s="72" customFormat="1" ht="12.75"/>
    <row r="185" s="72" customFormat="1" ht="12.75"/>
    <row r="186" s="72" customFormat="1" ht="12.75"/>
    <row r="187" s="72" customFormat="1" ht="12.75"/>
    <row r="188" s="72" customFormat="1" ht="12.75"/>
    <row r="189" s="72" customFormat="1" ht="12.75"/>
    <row r="190" s="72" customFormat="1" ht="12.75"/>
    <row r="191" s="72" customFormat="1" ht="12.75"/>
    <row r="192" s="72" customFormat="1" ht="12.75"/>
    <row r="193" s="72" customFormat="1" ht="12.75"/>
    <row r="194" s="72" customFormat="1" ht="12.75"/>
    <row r="195" s="72" customFormat="1" ht="12.75"/>
    <row r="196" s="72" customFormat="1" ht="12.75"/>
    <row r="197" s="72" customFormat="1" ht="12.75"/>
    <row r="198" s="72" customFormat="1" ht="12.75"/>
    <row r="199" s="72" customFormat="1" ht="12.75"/>
    <row r="200" s="72" customFormat="1" ht="12.75"/>
    <row r="201" s="72" customFormat="1" ht="12.75"/>
    <row r="202" s="72" customFormat="1" ht="12.75"/>
    <row r="203" s="72" customFormat="1" ht="12.75"/>
    <row r="204" s="72" customFormat="1" ht="12.75"/>
    <row r="205" s="72" customFormat="1" ht="12.75"/>
    <row r="206" s="72" customFormat="1" ht="12.75"/>
    <row r="207" s="72" customFormat="1" ht="12.75"/>
    <row r="208" s="72" customFormat="1" ht="12.75"/>
    <row r="209" s="72" customFormat="1" ht="12.75"/>
    <row r="210" s="72" customFormat="1" ht="12.75"/>
    <row r="211" s="72" customFormat="1" ht="12.75"/>
    <row r="212" spans="1:10" s="72" customFormat="1" ht="12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</row>
    <row r="213" spans="1:10" s="72" customFormat="1" ht="12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</row>
    <row r="214" spans="1:10" s="72" customFormat="1" ht="12.75">
      <c r="A214" s="70"/>
      <c r="B214" s="70"/>
      <c r="C214" s="70"/>
      <c r="D214" s="70"/>
      <c r="E214" s="70"/>
      <c r="F214" s="70"/>
      <c r="G214" s="70"/>
      <c r="H214" s="70"/>
      <c r="I214" s="70"/>
      <c r="J214" s="70"/>
    </row>
    <row r="215" spans="1:10" s="72" customFormat="1" ht="12.75">
      <c r="A215" s="70"/>
      <c r="B215" s="70"/>
      <c r="C215" s="70"/>
      <c r="D215" s="70"/>
      <c r="E215" s="70"/>
      <c r="F215" s="70"/>
      <c r="G215" s="70"/>
      <c r="H215" s="70"/>
      <c r="I215" s="70"/>
      <c r="J215" s="70"/>
    </row>
    <row r="216" spans="1:10" s="72" customFormat="1" ht="12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</row>
    <row r="217" spans="1:10" s="72" customFormat="1" ht="12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</row>
    <row r="218" spans="1:10" s="72" customFormat="1" ht="12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</row>
    <row r="219" spans="1:10" s="72" customFormat="1" ht="12.75">
      <c r="A219" s="70"/>
      <c r="B219" s="70"/>
      <c r="C219" s="70"/>
      <c r="D219" s="70"/>
      <c r="E219" s="70"/>
      <c r="F219" s="70"/>
      <c r="G219" s="70"/>
      <c r="H219" s="70"/>
      <c r="I219" s="70"/>
      <c r="J219" s="70"/>
    </row>
    <row r="220" spans="1:10" s="72" customFormat="1" ht="12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</row>
    <row r="221" spans="1:10" s="72" customFormat="1" ht="12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</row>
    <row r="222" spans="1:10" s="72" customFormat="1" ht="12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</row>
    <row r="223" spans="1:10" s="72" customFormat="1" ht="12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</row>
    <row r="224" spans="1:10" s="72" customFormat="1" ht="12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</row>
    <row r="225" spans="1:10" s="72" customFormat="1" ht="12.75">
      <c r="A225" s="70"/>
      <c r="B225" s="70"/>
      <c r="C225" s="70"/>
      <c r="D225" s="70"/>
      <c r="E225" s="70"/>
      <c r="F225" s="70"/>
      <c r="G225" s="70"/>
      <c r="H225" s="70"/>
      <c r="I225" s="70"/>
      <c r="J225" s="70"/>
    </row>
    <row r="226" spans="1:10" s="72" customFormat="1" ht="12.75">
      <c r="A226" s="70"/>
      <c r="B226" s="70"/>
      <c r="C226" s="70"/>
      <c r="D226" s="70"/>
      <c r="E226" s="70"/>
      <c r="F226" s="70"/>
      <c r="G226" s="70"/>
      <c r="H226" s="70"/>
      <c r="I226" s="70"/>
      <c r="J226" s="70"/>
    </row>
  </sheetData>
  <sheetProtection/>
  <mergeCells count="2">
    <mergeCell ref="A1:J1"/>
    <mergeCell ref="A2:J2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0" r:id="rId1"/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25">
      <selection activeCell="F30" sqref="F30"/>
    </sheetView>
  </sheetViews>
  <sheetFormatPr defaultColWidth="8.00390625" defaultRowHeight="12.75"/>
  <cols>
    <col min="1" max="1" width="4.8515625" style="187" customWidth="1"/>
    <col min="2" max="2" width="30.57421875" style="187" customWidth="1"/>
    <col min="3" max="4" width="12.00390625" style="187" customWidth="1"/>
    <col min="5" max="5" width="12.57421875" style="187" customWidth="1"/>
    <col min="6" max="6" width="12.00390625" style="187" customWidth="1"/>
    <col min="7" max="16384" width="8.00390625" style="187" customWidth="1"/>
  </cols>
  <sheetData>
    <row r="1" spans="1:6" s="321" customFormat="1" ht="48.75" customHeight="1">
      <c r="A1" s="719" t="s">
        <v>537</v>
      </c>
      <c r="B1" s="719"/>
      <c r="C1" s="719"/>
      <c r="D1" s="719"/>
      <c r="E1" s="719"/>
      <c r="F1" s="719"/>
    </row>
    <row r="2" spans="1:9" s="212" customFormat="1" ht="15.75" customHeight="1">
      <c r="A2" s="219"/>
      <c r="B2" s="211"/>
      <c r="C2" s="704"/>
      <c r="D2" s="704"/>
      <c r="E2" s="706" t="s">
        <v>464</v>
      </c>
      <c r="F2" s="706"/>
      <c r="G2" s="319"/>
      <c r="I2" s="318"/>
    </row>
    <row r="3" spans="1:9" s="213" customFormat="1" ht="15.75" customHeight="1">
      <c r="A3" s="220"/>
      <c r="B3" s="221"/>
      <c r="C3" s="222"/>
      <c r="D3" s="317"/>
      <c r="E3" s="728" t="s">
        <v>480</v>
      </c>
      <c r="F3" s="728"/>
      <c r="G3" s="320"/>
      <c r="I3" s="317"/>
    </row>
    <row r="4" spans="1:7" ht="15.75" customHeight="1">
      <c r="A4" s="729" t="s">
        <v>538</v>
      </c>
      <c r="B4" s="729"/>
      <c r="C4" s="729"/>
      <c r="D4" s="729"/>
      <c r="E4" s="729"/>
      <c r="F4" s="190"/>
      <c r="G4" s="191"/>
    </row>
    <row r="5" spans="1:7" ht="15.75" customHeight="1" thickBot="1">
      <c r="A5" s="188"/>
      <c r="B5" s="188"/>
      <c r="C5" s="189"/>
      <c r="D5" s="189"/>
      <c r="E5" s="190"/>
      <c r="F5" s="190"/>
      <c r="G5" s="191"/>
    </row>
    <row r="6" spans="1:7" ht="22.5" customHeight="1">
      <c r="A6" s="204" t="s">
        <v>410</v>
      </c>
      <c r="B6" s="727" t="s">
        <v>425</v>
      </c>
      <c r="C6" s="727"/>
      <c r="D6" s="727"/>
      <c r="E6" s="720" t="s">
        <v>426</v>
      </c>
      <c r="F6" s="721"/>
      <c r="G6" s="191"/>
    </row>
    <row r="7" spans="1:7" ht="15.75" customHeight="1">
      <c r="A7" s="205" t="s">
        <v>100</v>
      </c>
      <c r="B7" s="725" t="s">
        <v>101</v>
      </c>
      <c r="C7" s="725"/>
      <c r="D7" s="725"/>
      <c r="E7" s="725" t="s">
        <v>102</v>
      </c>
      <c r="F7" s="726"/>
      <c r="G7" s="191"/>
    </row>
    <row r="8" spans="1:7" ht="15.75" customHeight="1">
      <c r="A8" s="205" t="s">
        <v>107</v>
      </c>
      <c r="B8" s="722"/>
      <c r="C8" s="722"/>
      <c r="D8" s="722"/>
      <c r="E8" s="723"/>
      <c r="F8" s="724"/>
      <c r="G8" s="191"/>
    </row>
    <row r="9" spans="1:7" ht="15.75" customHeight="1">
      <c r="A9" s="205" t="s">
        <v>108</v>
      </c>
      <c r="B9" s="722"/>
      <c r="C9" s="722"/>
      <c r="D9" s="722"/>
      <c r="E9" s="723"/>
      <c r="F9" s="724"/>
      <c r="G9" s="191"/>
    </row>
    <row r="10" spans="1:7" ht="15.75" customHeight="1">
      <c r="A10" s="205" t="s">
        <v>109</v>
      </c>
      <c r="B10" s="722"/>
      <c r="C10" s="722"/>
      <c r="D10" s="722"/>
      <c r="E10" s="723"/>
      <c r="F10" s="724"/>
      <c r="G10" s="191"/>
    </row>
    <row r="11" spans="1:7" ht="25.5" customHeight="1" thickBot="1">
      <c r="A11" s="215" t="s">
        <v>110</v>
      </c>
      <c r="B11" s="752" t="s">
        <v>427</v>
      </c>
      <c r="C11" s="752"/>
      <c r="D11" s="752"/>
      <c r="E11" s="735">
        <f>SUM(E8:E10)</f>
        <v>0</v>
      </c>
      <c r="F11" s="736"/>
      <c r="G11" s="191"/>
    </row>
    <row r="12" spans="1:7" ht="25.5" customHeight="1">
      <c r="A12" s="216"/>
      <c r="B12" s="217"/>
      <c r="C12" s="217"/>
      <c r="D12" s="217"/>
      <c r="E12" s="218"/>
      <c r="F12" s="218"/>
      <c r="G12" s="191"/>
    </row>
    <row r="13" spans="1:7" ht="15.75" customHeight="1">
      <c r="A13" s="729" t="s">
        <v>458</v>
      </c>
      <c r="B13" s="729"/>
      <c r="C13" s="729"/>
      <c r="D13" s="729"/>
      <c r="E13" s="729"/>
      <c r="F13" s="729"/>
      <c r="G13" s="191"/>
    </row>
    <row r="14" spans="1:7" ht="15.75" customHeight="1" thickBot="1">
      <c r="A14" s="188"/>
      <c r="B14" s="188"/>
      <c r="C14" s="189"/>
      <c r="D14" s="189"/>
      <c r="E14" s="190"/>
      <c r="F14" s="190"/>
      <c r="G14" s="191"/>
    </row>
    <row r="15" spans="1:6" ht="15" customHeight="1">
      <c r="A15" s="733" t="s">
        <v>410</v>
      </c>
      <c r="B15" s="746" t="s">
        <v>411</v>
      </c>
      <c r="C15" s="730" t="s">
        <v>412</v>
      </c>
      <c r="D15" s="731"/>
      <c r="E15" s="732"/>
      <c r="F15" s="737" t="s">
        <v>413</v>
      </c>
    </row>
    <row r="16" spans="1:6" ht="13.5" customHeight="1" thickBot="1">
      <c r="A16" s="734"/>
      <c r="B16" s="747"/>
      <c r="C16" s="192" t="s">
        <v>484</v>
      </c>
      <c r="D16" s="192" t="s">
        <v>486</v>
      </c>
      <c r="E16" s="192" t="s">
        <v>535</v>
      </c>
      <c r="F16" s="738"/>
    </row>
    <row r="17" spans="1:6" ht="15.75" thickBot="1">
      <c r="A17" s="193" t="s">
        <v>100</v>
      </c>
      <c r="B17" s="194" t="s">
        <v>101</v>
      </c>
      <c r="C17" s="194" t="s">
        <v>102</v>
      </c>
      <c r="D17" s="194" t="s">
        <v>103</v>
      </c>
      <c r="E17" s="194" t="s">
        <v>104</v>
      </c>
      <c r="F17" s="195" t="s">
        <v>414</v>
      </c>
    </row>
    <row r="18" spans="1:6" ht="15">
      <c r="A18" s="196" t="s">
        <v>107</v>
      </c>
      <c r="B18" s="346"/>
      <c r="C18" s="339"/>
      <c r="D18" s="339"/>
      <c r="E18" s="339"/>
      <c r="F18" s="340">
        <f>SUM(C18:E18)</f>
        <v>0</v>
      </c>
    </row>
    <row r="19" spans="1:6" ht="15">
      <c r="A19" s="197" t="s">
        <v>108</v>
      </c>
      <c r="B19" s="338"/>
      <c r="C19" s="339"/>
      <c r="D19" s="339"/>
      <c r="E19" s="339"/>
      <c r="F19" s="341">
        <f>SUM(C19:E19)</f>
        <v>0</v>
      </c>
    </row>
    <row r="20" spans="1:6" ht="15">
      <c r="A20" s="197" t="s">
        <v>109</v>
      </c>
      <c r="B20" s="198"/>
      <c r="C20" s="342"/>
      <c r="D20" s="342"/>
      <c r="E20" s="342"/>
      <c r="F20" s="341">
        <f>SUM(C20:E20)</f>
        <v>0</v>
      </c>
    </row>
    <row r="21" spans="1:6" ht="15">
      <c r="A21" s="197" t="s">
        <v>110</v>
      </c>
      <c r="B21" s="198"/>
      <c r="C21" s="342"/>
      <c r="D21" s="342"/>
      <c r="E21" s="342"/>
      <c r="F21" s="341">
        <f>SUM(C21:E21)</f>
        <v>0</v>
      </c>
    </row>
    <row r="22" spans="1:6" ht="15.75" thickBot="1">
      <c r="A22" s="199" t="s">
        <v>111</v>
      </c>
      <c r="B22" s="200"/>
      <c r="C22" s="343"/>
      <c r="D22" s="343"/>
      <c r="E22" s="343"/>
      <c r="F22" s="341">
        <f>SUM(C22:E22)</f>
        <v>0</v>
      </c>
    </row>
    <row r="23" spans="1:6" s="203" customFormat="1" ht="15" thickBot="1">
      <c r="A23" s="201" t="s">
        <v>112</v>
      </c>
      <c r="B23" s="202" t="s">
        <v>415</v>
      </c>
      <c r="C23" s="344">
        <f>SUM(C18:C22)</f>
        <v>0</v>
      </c>
      <c r="D23" s="344">
        <f>SUM(D18:D22)</f>
        <v>0</v>
      </c>
      <c r="E23" s="344">
        <f>SUM(E18:E22)</f>
        <v>0</v>
      </c>
      <c r="F23" s="345">
        <f>SUM(F18:F22)</f>
        <v>0</v>
      </c>
    </row>
    <row r="24" spans="1:6" s="203" customFormat="1" ht="14.25">
      <c r="A24" s="256"/>
      <c r="B24" s="257"/>
      <c r="C24" s="258"/>
      <c r="D24" s="258"/>
      <c r="E24" s="258"/>
      <c r="F24" s="258"/>
    </row>
    <row r="25" spans="1:6" s="259" customFormat="1" ht="30.75" customHeight="1">
      <c r="A25" s="750" t="s">
        <v>459</v>
      </c>
      <c r="B25" s="750"/>
      <c r="C25" s="750"/>
      <c r="D25" s="750"/>
      <c r="E25" s="750"/>
      <c r="F25" s="750"/>
    </row>
    <row r="26" ht="15.75" thickBot="1"/>
    <row r="27" spans="1:6" ht="32.25" thickBot="1">
      <c r="A27" s="248" t="s">
        <v>410</v>
      </c>
      <c r="B27" s="748" t="s">
        <v>416</v>
      </c>
      <c r="C27" s="749"/>
      <c r="D27" s="749"/>
      <c r="E27" s="749"/>
      <c r="F27" s="248" t="s">
        <v>539</v>
      </c>
    </row>
    <row r="28" spans="1:6" ht="15">
      <c r="A28" s="249" t="s">
        <v>100</v>
      </c>
      <c r="B28" s="740" t="s">
        <v>101</v>
      </c>
      <c r="C28" s="741"/>
      <c r="D28" s="741"/>
      <c r="E28" s="742"/>
      <c r="F28" s="249" t="s">
        <v>102</v>
      </c>
    </row>
    <row r="29" spans="1:6" ht="15">
      <c r="A29" s="262" t="s">
        <v>107</v>
      </c>
      <c r="B29" s="260" t="s">
        <v>417</v>
      </c>
      <c r="C29" s="250"/>
      <c r="D29" s="251"/>
      <c r="E29" s="251"/>
      <c r="F29" s="254">
        <v>253000</v>
      </c>
    </row>
    <row r="30" spans="1:6" ht="23.25" customHeight="1">
      <c r="A30" s="262" t="s">
        <v>108</v>
      </c>
      <c r="B30" s="743" t="s">
        <v>418</v>
      </c>
      <c r="C30" s="744"/>
      <c r="D30" s="744"/>
      <c r="E30" s="745"/>
      <c r="F30" s="254">
        <v>0</v>
      </c>
    </row>
    <row r="31" spans="1:6" ht="15">
      <c r="A31" s="262" t="s">
        <v>109</v>
      </c>
      <c r="B31" s="743" t="s">
        <v>419</v>
      </c>
      <c r="C31" s="744"/>
      <c r="D31" s="744"/>
      <c r="E31" s="745"/>
      <c r="F31" s="254">
        <v>0</v>
      </c>
    </row>
    <row r="32" spans="1:6" ht="30" customHeight="1">
      <c r="A32" s="262" t="s">
        <v>110</v>
      </c>
      <c r="B32" s="743" t="s">
        <v>420</v>
      </c>
      <c r="C32" s="744"/>
      <c r="D32" s="744"/>
      <c r="E32" s="745"/>
      <c r="F32" s="254">
        <v>0</v>
      </c>
    </row>
    <row r="33" spans="1:6" ht="15">
      <c r="A33" s="262" t="s">
        <v>111</v>
      </c>
      <c r="B33" s="743" t="s">
        <v>421</v>
      </c>
      <c r="C33" s="744"/>
      <c r="D33" s="744"/>
      <c r="E33" s="745"/>
      <c r="F33" s="254">
        <v>1000</v>
      </c>
    </row>
    <row r="34" spans="1:6" ht="17.25" customHeight="1" thickBot="1">
      <c r="A34" s="263" t="s">
        <v>112</v>
      </c>
      <c r="B34" s="751" t="s">
        <v>422</v>
      </c>
      <c r="C34" s="751"/>
      <c r="D34" s="751"/>
      <c r="E34" s="751"/>
      <c r="F34" s="254">
        <v>0</v>
      </c>
    </row>
    <row r="35" spans="1:6" ht="29.25" customHeight="1" thickBot="1">
      <c r="A35" s="261" t="s">
        <v>423</v>
      </c>
      <c r="B35" s="252"/>
      <c r="C35" s="253"/>
      <c r="D35" s="253"/>
      <c r="E35" s="253"/>
      <c r="F35" s="255">
        <f>SUM(F29:F34)</f>
        <v>254000</v>
      </c>
    </row>
    <row r="36" spans="1:5" ht="27" customHeight="1">
      <c r="A36" s="739" t="s">
        <v>424</v>
      </c>
      <c r="B36" s="739"/>
      <c r="C36" s="739"/>
      <c r="D36" s="739"/>
      <c r="E36" s="739"/>
    </row>
  </sheetData>
  <sheetProtection/>
  <mergeCells count="31">
    <mergeCell ref="B34:E34"/>
    <mergeCell ref="B11:D11"/>
    <mergeCell ref="A36:E36"/>
    <mergeCell ref="B28:E28"/>
    <mergeCell ref="B30:E30"/>
    <mergeCell ref="B31:E31"/>
    <mergeCell ref="B32:E32"/>
    <mergeCell ref="E8:F8"/>
    <mergeCell ref="B33:E33"/>
    <mergeCell ref="B15:B16"/>
    <mergeCell ref="B27:E27"/>
    <mergeCell ref="A25:F25"/>
    <mergeCell ref="E3:F3"/>
    <mergeCell ref="E10:F10"/>
    <mergeCell ref="A4:E4"/>
    <mergeCell ref="C15:E15"/>
    <mergeCell ref="A13:F13"/>
    <mergeCell ref="A15:A16"/>
    <mergeCell ref="E11:F11"/>
    <mergeCell ref="F15:F16"/>
    <mergeCell ref="B10:D10"/>
    <mergeCell ref="A1:F1"/>
    <mergeCell ref="E6:F6"/>
    <mergeCell ref="C2:D2"/>
    <mergeCell ref="E2:F2"/>
    <mergeCell ref="B9:D9"/>
    <mergeCell ref="E9:F9"/>
    <mergeCell ref="B8:D8"/>
    <mergeCell ref="E7:F7"/>
    <mergeCell ref="B6:D6"/>
    <mergeCell ref="B7:D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C1">
      <selection activeCell="C4" sqref="C4"/>
    </sheetView>
  </sheetViews>
  <sheetFormatPr defaultColWidth="8.00390625" defaultRowHeight="12.75"/>
  <cols>
    <col min="1" max="1" width="9.8515625" style="416" hidden="1" customWidth="1"/>
    <col min="2" max="2" width="3.28125" style="416" hidden="1" customWidth="1"/>
    <col min="3" max="3" width="54.28125" style="416" customWidth="1"/>
    <col min="4" max="7" width="13.57421875" style="416" customWidth="1"/>
    <col min="8" max="8" width="51.421875" style="416" customWidth="1"/>
    <col min="9" max="11" width="13.7109375" style="416" customWidth="1"/>
    <col min="12" max="12" width="12.7109375" style="416" customWidth="1"/>
    <col min="13" max="16384" width="8.00390625" style="416" customWidth="1"/>
  </cols>
  <sheetData>
    <row r="1" spans="3:12" ht="30" customHeight="1">
      <c r="C1" s="753" t="s">
        <v>515</v>
      </c>
      <c r="D1" s="753"/>
      <c r="E1" s="753"/>
      <c r="F1" s="753"/>
      <c r="G1" s="753"/>
      <c r="H1" s="753"/>
      <c r="I1" s="753"/>
      <c r="J1" s="753"/>
      <c r="K1" s="753"/>
      <c r="L1" s="753"/>
    </row>
    <row r="2" spans="3:12" ht="30" customHeight="1">
      <c r="C2" s="753" t="s">
        <v>487</v>
      </c>
      <c r="D2" s="753"/>
      <c r="E2" s="753"/>
      <c r="F2" s="753"/>
      <c r="G2" s="753"/>
      <c r="H2" s="753"/>
      <c r="I2" s="753"/>
      <c r="J2" s="753"/>
      <c r="K2" s="753"/>
      <c r="L2" s="753"/>
    </row>
    <row r="3" spans="3:12" ht="17.25" customHeight="1">
      <c r="C3" s="753" t="s">
        <v>484</v>
      </c>
      <c r="D3" s="753"/>
      <c r="E3" s="753"/>
      <c r="F3" s="753"/>
      <c r="G3" s="753"/>
      <c r="H3" s="753"/>
      <c r="I3" s="753"/>
      <c r="J3" s="753"/>
      <c r="K3" s="753"/>
      <c r="L3" s="753"/>
    </row>
    <row r="4" spans="3:12" ht="17.25" customHeight="1">
      <c r="C4" s="675" t="s">
        <v>582</v>
      </c>
      <c r="D4" s="417"/>
      <c r="E4" s="417"/>
      <c r="F4" s="417"/>
      <c r="G4" s="417"/>
      <c r="H4" s="417"/>
      <c r="I4" s="417"/>
      <c r="J4" s="417"/>
      <c r="K4" s="417"/>
      <c r="L4" s="418"/>
    </row>
    <row r="5" spans="3:12" ht="19.5" customHeight="1" thickBot="1">
      <c r="C5" s="675" t="s">
        <v>583</v>
      </c>
      <c r="H5" s="419"/>
      <c r="I5" s="419"/>
      <c r="J5" s="419"/>
      <c r="K5" s="419"/>
      <c r="L5" s="420" t="s">
        <v>488</v>
      </c>
    </row>
    <row r="6" spans="1:12" ht="42" customHeight="1">
      <c r="A6" s="421" t="s">
        <v>489</v>
      </c>
      <c r="B6" s="422" t="s">
        <v>490</v>
      </c>
      <c r="C6" s="422" t="s">
        <v>491</v>
      </c>
      <c r="D6" s="422" t="s">
        <v>530</v>
      </c>
      <c r="E6" s="423" t="s">
        <v>549</v>
      </c>
      <c r="F6" s="423" t="s">
        <v>556</v>
      </c>
      <c r="G6" s="423" t="s">
        <v>557</v>
      </c>
      <c r="H6" s="423" t="s">
        <v>492</v>
      </c>
      <c r="I6" s="423" t="s">
        <v>530</v>
      </c>
      <c r="J6" s="423" t="s">
        <v>549</v>
      </c>
      <c r="K6" s="423" t="s">
        <v>556</v>
      </c>
      <c r="L6" s="423" t="s">
        <v>557</v>
      </c>
    </row>
    <row r="7" spans="1:12" s="427" customFormat="1" ht="10.5">
      <c r="A7" s="424">
        <v>1</v>
      </c>
      <c r="B7" s="425">
        <v>2</v>
      </c>
      <c r="C7" s="425" t="s">
        <v>100</v>
      </c>
      <c r="D7" s="425" t="s">
        <v>101</v>
      </c>
      <c r="E7" s="426" t="s">
        <v>102</v>
      </c>
      <c r="F7" s="426" t="s">
        <v>103</v>
      </c>
      <c r="G7" s="426" t="s">
        <v>104</v>
      </c>
      <c r="H7" s="426" t="s">
        <v>414</v>
      </c>
      <c r="I7" s="426" t="s">
        <v>431</v>
      </c>
      <c r="J7" s="426" t="s">
        <v>548</v>
      </c>
      <c r="K7" s="426" t="s">
        <v>547</v>
      </c>
      <c r="L7" s="425" t="s">
        <v>552</v>
      </c>
    </row>
    <row r="8" spans="1:12" ht="33" customHeight="1">
      <c r="A8" s="428" t="s">
        <v>493</v>
      </c>
      <c r="B8" s="429" t="s">
        <v>494</v>
      </c>
      <c r="C8" s="469" t="s">
        <v>545</v>
      </c>
      <c r="D8" s="431">
        <v>350000</v>
      </c>
      <c r="E8" s="566">
        <v>394000</v>
      </c>
      <c r="F8" s="566">
        <v>357985</v>
      </c>
      <c r="G8" s="566">
        <v>751985</v>
      </c>
      <c r="H8" s="513" t="s">
        <v>560</v>
      </c>
      <c r="I8" s="566">
        <v>800000</v>
      </c>
      <c r="J8" s="566">
        <v>800000</v>
      </c>
      <c r="K8" s="432"/>
      <c r="L8" s="431">
        <v>800000</v>
      </c>
    </row>
    <row r="9" spans="1:12" ht="25.5" customHeight="1">
      <c r="A9" s="428" t="s">
        <v>493</v>
      </c>
      <c r="B9" s="429" t="s">
        <v>494</v>
      </c>
      <c r="C9" s="471" t="s">
        <v>543</v>
      </c>
      <c r="D9" s="433">
        <v>500000</v>
      </c>
      <c r="E9" s="567">
        <v>0</v>
      </c>
      <c r="F9" s="567">
        <v>0</v>
      </c>
      <c r="G9" s="567">
        <v>0</v>
      </c>
      <c r="H9" s="513" t="s">
        <v>540</v>
      </c>
      <c r="I9" s="513">
        <v>500000</v>
      </c>
      <c r="J9" s="513">
        <v>500000</v>
      </c>
      <c r="K9" s="513"/>
      <c r="L9" s="434">
        <v>500000</v>
      </c>
    </row>
    <row r="10" spans="1:12" ht="27" customHeight="1">
      <c r="A10" s="428" t="s">
        <v>495</v>
      </c>
      <c r="B10" s="429" t="s">
        <v>496</v>
      </c>
      <c r="C10" s="512" t="s">
        <v>544</v>
      </c>
      <c r="D10" s="434">
        <v>450000</v>
      </c>
      <c r="E10" s="568">
        <v>0</v>
      </c>
      <c r="F10" s="568">
        <v>0</v>
      </c>
      <c r="G10" s="568">
        <v>0</v>
      </c>
      <c r="H10" s="432" t="s">
        <v>551</v>
      </c>
      <c r="I10" s="432"/>
      <c r="J10" s="434">
        <v>8000000</v>
      </c>
      <c r="K10" s="588">
        <v>0</v>
      </c>
      <c r="L10" s="434">
        <v>8000000</v>
      </c>
    </row>
    <row r="11" spans="1:12" ht="24.75" customHeight="1">
      <c r="A11" s="428" t="s">
        <v>497</v>
      </c>
      <c r="B11" s="429" t="s">
        <v>498</v>
      </c>
      <c r="C11" s="430" t="s">
        <v>541</v>
      </c>
      <c r="D11" s="434">
        <v>800000</v>
      </c>
      <c r="E11" s="568">
        <v>0</v>
      </c>
      <c r="F11" s="568">
        <v>800000</v>
      </c>
      <c r="G11" s="568">
        <v>800000</v>
      </c>
      <c r="H11" s="513" t="s">
        <v>565</v>
      </c>
      <c r="I11" s="432"/>
      <c r="J11" s="432"/>
      <c r="K11" s="674">
        <v>196000</v>
      </c>
      <c r="L11" s="434">
        <v>196000</v>
      </c>
    </row>
    <row r="12" spans="1:12" ht="38.25" customHeight="1">
      <c r="A12" s="428" t="s">
        <v>493</v>
      </c>
      <c r="B12" s="429" t="s">
        <v>499</v>
      </c>
      <c r="C12" s="430" t="s">
        <v>542</v>
      </c>
      <c r="D12" s="434">
        <v>700000</v>
      </c>
      <c r="E12" s="568">
        <v>700000</v>
      </c>
      <c r="F12" s="568">
        <v>-700000</v>
      </c>
      <c r="G12" s="568">
        <v>0</v>
      </c>
      <c r="H12" s="432"/>
      <c r="I12" s="432"/>
      <c r="J12" s="432"/>
      <c r="K12" s="432"/>
      <c r="L12" s="434"/>
    </row>
    <row r="13" spans="1:12" ht="12.75">
      <c r="A13" s="428" t="s">
        <v>497</v>
      </c>
      <c r="B13" s="429" t="s">
        <v>498</v>
      </c>
      <c r="C13" s="435" t="s">
        <v>561</v>
      </c>
      <c r="D13" s="431">
        <v>300000</v>
      </c>
      <c r="E13" s="566">
        <v>500000</v>
      </c>
      <c r="F13" s="566">
        <v>-107438</v>
      </c>
      <c r="G13" s="566">
        <v>392562</v>
      </c>
      <c r="H13" s="432"/>
      <c r="I13" s="432"/>
      <c r="J13" s="432"/>
      <c r="K13" s="432"/>
      <c r="L13" s="434"/>
    </row>
    <row r="14" spans="1:12" ht="16.5" customHeight="1">
      <c r="A14" s="436">
        <v>999000</v>
      </c>
      <c r="B14" s="429" t="s">
        <v>499</v>
      </c>
      <c r="C14" s="435" t="s">
        <v>550</v>
      </c>
      <c r="D14" s="431"/>
      <c r="E14" s="566">
        <v>8000000</v>
      </c>
      <c r="F14" s="566">
        <v>0</v>
      </c>
      <c r="G14" s="566">
        <v>8000000</v>
      </c>
      <c r="H14" s="437"/>
      <c r="I14" s="437"/>
      <c r="J14" s="437"/>
      <c r="K14" s="437"/>
      <c r="L14" s="434"/>
    </row>
    <row r="15" spans="1:12" ht="38.25">
      <c r="A15" s="428" t="s">
        <v>500</v>
      </c>
      <c r="B15" s="429" t="s">
        <v>501</v>
      </c>
      <c r="C15" s="512" t="s">
        <v>562</v>
      </c>
      <c r="D15" s="431"/>
      <c r="E15" s="566"/>
      <c r="F15" s="566">
        <v>1290158</v>
      </c>
      <c r="G15" s="566">
        <v>1290158</v>
      </c>
      <c r="H15" s="432"/>
      <c r="I15" s="432"/>
      <c r="J15" s="432"/>
      <c r="K15" s="432"/>
      <c r="L15" s="431"/>
    </row>
    <row r="16" spans="1:12" ht="12.75">
      <c r="A16" s="428" t="s">
        <v>502</v>
      </c>
      <c r="B16" s="429" t="s">
        <v>503</v>
      </c>
      <c r="C16" s="435"/>
      <c r="D16" s="431"/>
      <c r="E16" s="566"/>
      <c r="F16" s="566"/>
      <c r="G16" s="566"/>
      <c r="H16" s="432"/>
      <c r="I16" s="432"/>
      <c r="J16" s="432"/>
      <c r="K16" s="432"/>
      <c r="L16" s="431"/>
    </row>
    <row r="17" spans="1:12" ht="15" customHeight="1">
      <c r="A17" s="428" t="s">
        <v>493</v>
      </c>
      <c r="B17" s="429" t="s">
        <v>504</v>
      </c>
      <c r="C17" s="430"/>
      <c r="D17" s="434"/>
      <c r="E17" s="569"/>
      <c r="F17" s="569"/>
      <c r="G17" s="569"/>
      <c r="H17" s="438"/>
      <c r="I17" s="438"/>
      <c r="J17" s="438"/>
      <c r="K17" s="438"/>
      <c r="L17" s="431"/>
    </row>
    <row r="18" spans="1:12" ht="15" customHeight="1">
      <c r="A18" s="439"/>
      <c r="B18" s="440"/>
      <c r="C18" s="441"/>
      <c r="D18" s="442"/>
      <c r="E18" s="434"/>
      <c r="F18" s="569"/>
      <c r="G18" s="434"/>
      <c r="H18" s="438"/>
      <c r="I18" s="438"/>
      <c r="J18" s="438"/>
      <c r="K18" s="438"/>
      <c r="L18" s="433"/>
    </row>
    <row r="19" spans="1:12" ht="13.5" thickBot="1">
      <c r="A19" s="443"/>
      <c r="B19" s="444"/>
      <c r="C19" s="445"/>
      <c r="D19" s="446">
        <f>SUM(D8:D17)</f>
        <v>3100000</v>
      </c>
      <c r="E19" s="572">
        <f>SUM(E8:E17)</f>
        <v>9594000</v>
      </c>
      <c r="F19" s="570">
        <f>SUM(F8:F17)</f>
        <v>1640705</v>
      </c>
      <c r="G19" s="572">
        <f>SUM(G8:G17)</f>
        <v>11234705</v>
      </c>
      <c r="H19" s="447"/>
      <c r="I19" s="571">
        <v>1300000</v>
      </c>
      <c r="J19" s="446">
        <f>SUM(J8:J17)</f>
        <v>9300000</v>
      </c>
      <c r="K19" s="571">
        <v>196000</v>
      </c>
      <c r="L19" s="446">
        <f>SUM(L8:L17)</f>
        <v>9496000</v>
      </c>
    </row>
    <row r="20" spans="1:2" ht="12.75">
      <c r="A20" s="443"/>
      <c r="B20" s="444"/>
    </row>
    <row r="21" spans="1:2" ht="12.75">
      <c r="A21" s="443"/>
      <c r="B21" s="444"/>
    </row>
    <row r="22" spans="1:2" ht="13.5" thickBot="1">
      <c r="A22" s="448" t="s">
        <v>505</v>
      </c>
      <c r="B22" s="445"/>
    </row>
  </sheetData>
  <sheetProtection/>
  <mergeCells count="3"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66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D17" sqref="D17"/>
    </sheetView>
  </sheetViews>
  <sheetFormatPr defaultColWidth="9.140625" defaultRowHeight="12.75"/>
  <cols>
    <col min="1" max="1" width="8.421875" style="450" customWidth="1"/>
    <col min="2" max="2" width="44.421875" style="450" customWidth="1"/>
    <col min="3" max="3" width="5.57421875" style="450" hidden="1" customWidth="1"/>
    <col min="4" max="4" width="14.7109375" style="450" customWidth="1"/>
    <col min="5" max="5" width="21.140625" style="450" customWidth="1"/>
    <col min="6" max="16384" width="9.140625" style="450" customWidth="1"/>
  </cols>
  <sheetData>
    <row r="1" spans="1:5" ht="15.75">
      <c r="A1" s="754" t="s">
        <v>521</v>
      </c>
      <c r="B1" s="754"/>
      <c r="C1" s="754"/>
      <c r="D1" s="754"/>
      <c r="E1" s="754"/>
    </row>
    <row r="2" spans="1:5" ht="15.75">
      <c r="A2" s="449"/>
      <c r="B2" s="449"/>
      <c r="C2" s="449"/>
      <c r="D2" s="449"/>
      <c r="E2" s="449"/>
    </row>
    <row r="3" spans="1:5" ht="15.75">
      <c r="A3" s="449"/>
      <c r="B3" s="449"/>
      <c r="C3" s="449"/>
      <c r="D3" s="449"/>
      <c r="E3" s="449"/>
    </row>
    <row r="4" spans="1:5" ht="12.75" customHeight="1">
      <c r="A4" s="451"/>
      <c r="B4" s="451"/>
      <c r="C4" s="451"/>
      <c r="D4" s="451"/>
      <c r="E4" s="452" t="s">
        <v>506</v>
      </c>
    </row>
    <row r="5" spans="1:5" ht="15">
      <c r="A5" s="453"/>
      <c r="B5" s="453"/>
      <c r="C5" s="453"/>
      <c r="D5" s="453"/>
      <c r="E5" s="454" t="s">
        <v>465</v>
      </c>
    </row>
    <row r="6" spans="1:5" ht="15.75" thickBot="1">
      <c r="A6" s="453"/>
      <c r="B6" s="453"/>
      <c r="C6" s="453"/>
      <c r="D6" s="453"/>
      <c r="E6" s="453"/>
    </row>
    <row r="7" spans="1:5" ht="15.75" customHeight="1" thickBot="1">
      <c r="A7" s="755" t="s">
        <v>507</v>
      </c>
      <c r="B7" s="756" t="s">
        <v>508</v>
      </c>
      <c r="C7" s="756"/>
      <c r="D7" s="757" t="s">
        <v>522</v>
      </c>
      <c r="E7" s="756" t="s">
        <v>509</v>
      </c>
    </row>
    <row r="8" spans="1:5" ht="15.75" customHeight="1" thickBot="1">
      <c r="A8" s="755"/>
      <c r="B8" s="756"/>
      <c r="C8" s="756"/>
      <c r="D8" s="758"/>
      <c r="E8" s="756"/>
    </row>
    <row r="9" spans="1:5" ht="15.75" customHeight="1" thickBot="1">
      <c r="A9" s="755"/>
      <c r="B9" s="756"/>
      <c r="C9" s="756"/>
      <c r="D9" s="758"/>
      <c r="E9" s="756"/>
    </row>
    <row r="10" spans="1:5" ht="15.75" customHeight="1" thickBot="1">
      <c r="A10" s="755"/>
      <c r="B10" s="756"/>
      <c r="C10" s="756"/>
      <c r="D10" s="759"/>
      <c r="E10" s="756"/>
    </row>
    <row r="11" spans="1:5" s="460" customFormat="1" ht="27.75" customHeight="1">
      <c r="A11" s="455" t="s">
        <v>510</v>
      </c>
      <c r="B11" s="456" t="s">
        <v>511</v>
      </c>
      <c r="C11" s="457"/>
      <c r="D11" s="458">
        <v>0</v>
      </c>
      <c r="E11" s="459"/>
    </row>
    <row r="12" spans="1:5" s="460" customFormat="1" ht="27.75" customHeight="1">
      <c r="A12" s="455" t="s">
        <v>512</v>
      </c>
      <c r="B12" s="461" t="s">
        <v>513</v>
      </c>
      <c r="C12" s="462"/>
      <c r="D12" s="458">
        <v>0</v>
      </c>
      <c r="E12" s="459"/>
    </row>
    <row r="13" spans="1:5" ht="27.75" customHeight="1" thickBot="1">
      <c r="A13" s="463"/>
      <c r="B13" s="464" t="s">
        <v>514</v>
      </c>
      <c r="C13" s="465"/>
      <c r="D13" s="466">
        <f>D11+D12</f>
        <v>0</v>
      </c>
      <c r="E13" s="467"/>
    </row>
    <row r="14" spans="1:5" ht="16.5" customHeight="1">
      <c r="A14" s="468"/>
      <c r="B14" s="468"/>
      <c r="C14" s="468"/>
      <c r="D14" s="468"/>
      <c r="E14" s="468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4.421875" style="0" customWidth="1"/>
    <col min="6" max="6" width="14.28125" style="0" customWidth="1"/>
    <col min="7" max="8" width="7.00390625" style="0" customWidth="1"/>
  </cols>
  <sheetData>
    <row r="1" spans="1:6" ht="38.25" customHeight="1">
      <c r="A1" s="678" t="s">
        <v>476</v>
      </c>
      <c r="B1" s="678"/>
      <c r="C1" s="678"/>
      <c r="D1" s="678"/>
      <c r="E1" s="678"/>
      <c r="F1" s="678"/>
    </row>
    <row r="2" spans="1:6" ht="18" customHeight="1">
      <c r="A2" s="679" t="s">
        <v>484</v>
      </c>
      <c r="B2" s="679"/>
      <c r="C2" s="679"/>
      <c r="D2" s="679"/>
      <c r="E2" s="679"/>
      <c r="F2" s="679"/>
    </row>
    <row r="3" spans="1:6" ht="28.5" customHeight="1">
      <c r="A3" s="675" t="s">
        <v>568</v>
      </c>
      <c r="B3" s="2"/>
      <c r="C3" s="347"/>
      <c r="D3" s="680"/>
      <c r="E3" s="680"/>
      <c r="F3" s="680"/>
    </row>
    <row r="4" spans="1:6" ht="13.5" thickBot="1">
      <c r="A4" s="675" t="s">
        <v>569</v>
      </c>
      <c r="B4" s="3"/>
      <c r="C4" s="360"/>
      <c r="D4" s="681" t="s">
        <v>465</v>
      </c>
      <c r="E4" s="681"/>
      <c r="F4" s="681"/>
    </row>
    <row r="5" spans="1:6" ht="44.25" customHeight="1" thickBot="1" thickTop="1">
      <c r="A5" s="19" t="s">
        <v>0</v>
      </c>
      <c r="B5" s="20" t="s">
        <v>1</v>
      </c>
      <c r="C5" s="482" t="s">
        <v>531</v>
      </c>
      <c r="D5" s="483" t="s">
        <v>549</v>
      </c>
      <c r="E5" s="483" t="s">
        <v>556</v>
      </c>
      <c r="F5" s="483" t="s">
        <v>557</v>
      </c>
    </row>
    <row r="6" spans="1:6" ht="12.75" customHeight="1" thickTop="1">
      <c r="A6" s="349" t="s">
        <v>100</v>
      </c>
      <c r="B6" s="474" t="s">
        <v>101</v>
      </c>
      <c r="C6" s="485" t="s">
        <v>102</v>
      </c>
      <c r="D6" s="486" t="s">
        <v>103</v>
      </c>
      <c r="E6" s="601" t="s">
        <v>104</v>
      </c>
      <c r="F6" s="487" t="s">
        <v>414</v>
      </c>
    </row>
    <row r="7" spans="1:6" ht="21.75" customHeight="1">
      <c r="A7" s="18" t="s">
        <v>2</v>
      </c>
      <c r="B7" s="475" t="s">
        <v>3</v>
      </c>
      <c r="C7" s="488">
        <v>10241877</v>
      </c>
      <c r="D7" s="10">
        <v>10605677</v>
      </c>
      <c r="E7" s="602">
        <f>E8+E15</f>
        <v>812000</v>
      </c>
      <c r="F7" s="353">
        <f>F8+F15</f>
        <v>11417677</v>
      </c>
    </row>
    <row r="8" spans="1:6" s="21" customFormat="1" ht="21.75" customHeight="1">
      <c r="A8" s="16" t="s">
        <v>4</v>
      </c>
      <c r="B8" s="476" t="s">
        <v>5</v>
      </c>
      <c r="C8" s="489">
        <v>10241877</v>
      </c>
      <c r="D8" s="11">
        <v>10605677</v>
      </c>
      <c r="E8" s="603">
        <v>812000</v>
      </c>
      <c r="F8" s="350">
        <v>11417677</v>
      </c>
    </row>
    <row r="9" spans="1:6" s="21" customFormat="1" ht="21.75" customHeight="1" hidden="1">
      <c r="A9" s="16" t="s">
        <v>125</v>
      </c>
      <c r="B9" s="476" t="s">
        <v>6</v>
      </c>
      <c r="C9" s="489"/>
      <c r="D9" s="11"/>
      <c r="E9" s="603"/>
      <c r="F9" s="350"/>
    </row>
    <row r="10" spans="1:6" s="21" customFormat="1" ht="21.75" customHeight="1" hidden="1">
      <c r="A10" s="16" t="s">
        <v>126</v>
      </c>
      <c r="B10" s="476" t="s">
        <v>7</v>
      </c>
      <c r="C10" s="489"/>
      <c r="D10" s="11"/>
      <c r="E10" s="603"/>
      <c r="F10" s="350"/>
    </row>
    <row r="11" spans="1:6" s="21" customFormat="1" ht="21.75" customHeight="1" hidden="1">
      <c r="A11" s="16" t="s">
        <v>127</v>
      </c>
      <c r="B11" s="476" t="s">
        <v>8</v>
      </c>
      <c r="C11" s="489"/>
      <c r="D11" s="11"/>
      <c r="E11" s="603"/>
      <c r="F11" s="350"/>
    </row>
    <row r="12" spans="1:6" s="21" customFormat="1" ht="21.75" customHeight="1" hidden="1">
      <c r="A12" s="16" t="s">
        <v>128</v>
      </c>
      <c r="B12" s="476" t="s">
        <v>9</v>
      </c>
      <c r="C12" s="489"/>
      <c r="D12" s="11"/>
      <c r="E12" s="603"/>
      <c r="F12" s="350"/>
    </row>
    <row r="13" spans="1:6" s="21" customFormat="1" ht="21.75" customHeight="1" hidden="1">
      <c r="A13" s="16" t="s">
        <v>129</v>
      </c>
      <c r="B13" s="477" t="s">
        <v>10</v>
      </c>
      <c r="C13" s="490"/>
      <c r="D13" s="11"/>
      <c r="E13" s="603"/>
      <c r="F13" s="351"/>
    </row>
    <row r="14" spans="1:6" s="21" customFormat="1" ht="21.75" customHeight="1" hidden="1">
      <c r="A14" s="16" t="s">
        <v>130</v>
      </c>
      <c r="B14" s="477" t="s">
        <v>11</v>
      </c>
      <c r="C14" s="491"/>
      <c r="D14" s="11"/>
      <c r="E14" s="603"/>
      <c r="F14" s="352"/>
    </row>
    <row r="15" spans="1:6" s="21" customFormat="1" ht="21.75" customHeight="1">
      <c r="A15" s="16" t="s">
        <v>12</v>
      </c>
      <c r="B15" s="476" t="s">
        <v>13</v>
      </c>
      <c r="C15" s="489">
        <v>0</v>
      </c>
      <c r="D15" s="11">
        <v>0</v>
      </c>
      <c r="E15" s="603"/>
      <c r="F15" s="350">
        <v>0</v>
      </c>
    </row>
    <row r="16" spans="1:6" ht="21.75" customHeight="1">
      <c r="A16" s="15" t="s">
        <v>14</v>
      </c>
      <c r="B16" s="478" t="s">
        <v>15</v>
      </c>
      <c r="C16" s="488">
        <v>0</v>
      </c>
      <c r="D16" s="10">
        <v>8000000</v>
      </c>
      <c r="E16" s="602">
        <v>0</v>
      </c>
      <c r="F16" s="353">
        <v>8000000</v>
      </c>
    </row>
    <row r="17" spans="1:6" ht="21.75" customHeight="1" hidden="1">
      <c r="A17" s="16" t="s">
        <v>159</v>
      </c>
      <c r="B17" s="477" t="s">
        <v>296</v>
      </c>
      <c r="C17" s="490"/>
      <c r="D17" s="11"/>
      <c r="E17" s="603"/>
      <c r="F17" s="351"/>
    </row>
    <row r="18" spans="1:6" ht="21.75" customHeight="1" hidden="1">
      <c r="A18" s="16" t="s">
        <v>160</v>
      </c>
      <c r="B18" s="476" t="s">
        <v>188</v>
      </c>
      <c r="C18" s="489"/>
      <c r="D18" s="11"/>
      <c r="E18" s="603"/>
      <c r="F18" s="350"/>
    </row>
    <row r="19" spans="1:6" ht="21.75" customHeight="1">
      <c r="A19" s="15" t="s">
        <v>16</v>
      </c>
      <c r="B19" s="478" t="s">
        <v>17</v>
      </c>
      <c r="C19" s="488">
        <v>324000</v>
      </c>
      <c r="D19" s="10">
        <v>324000</v>
      </c>
      <c r="E19" s="602">
        <f>E26+E21+E20</f>
        <v>106219</v>
      </c>
      <c r="F19" s="353">
        <f>F21+F26+F20</f>
        <v>430219</v>
      </c>
    </row>
    <row r="20" spans="1:6" ht="21.75" customHeight="1">
      <c r="A20" s="16" t="s">
        <v>467</v>
      </c>
      <c r="B20" s="476" t="s">
        <v>466</v>
      </c>
      <c r="C20" s="489">
        <v>253000</v>
      </c>
      <c r="D20" s="11">
        <v>253000</v>
      </c>
      <c r="E20" s="603">
        <v>33000</v>
      </c>
      <c r="F20" s="350">
        <v>286000</v>
      </c>
    </row>
    <row r="21" spans="1:6" s="21" customFormat="1" ht="23.25" customHeight="1">
      <c r="A21" s="16" t="s">
        <v>18</v>
      </c>
      <c r="B21" s="476" t="s">
        <v>19</v>
      </c>
      <c r="C21" s="489">
        <v>70000</v>
      </c>
      <c r="D21" s="11">
        <v>70000</v>
      </c>
      <c r="E21" s="603">
        <v>70734</v>
      </c>
      <c r="F21" s="350">
        <v>140734</v>
      </c>
    </row>
    <row r="22" spans="1:6" s="21" customFormat="1" ht="21.75" customHeight="1" hidden="1">
      <c r="A22" s="16" t="s">
        <v>20</v>
      </c>
      <c r="B22" s="476" t="s">
        <v>21</v>
      </c>
      <c r="C22" s="489"/>
      <c r="D22" s="11"/>
      <c r="E22" s="603"/>
      <c r="F22" s="350"/>
    </row>
    <row r="23" spans="1:6" s="21" customFormat="1" ht="21.75" customHeight="1" hidden="1">
      <c r="A23" s="16"/>
      <c r="B23" s="476" t="s">
        <v>22</v>
      </c>
      <c r="C23" s="489"/>
      <c r="D23" s="11"/>
      <c r="E23" s="603"/>
      <c r="F23" s="350"/>
    </row>
    <row r="24" spans="1:6" s="21" customFormat="1" ht="21.75" customHeight="1" hidden="1">
      <c r="A24" s="16" t="s">
        <v>23</v>
      </c>
      <c r="B24" s="476" t="s">
        <v>24</v>
      </c>
      <c r="C24" s="489"/>
      <c r="D24" s="11"/>
      <c r="E24" s="603"/>
      <c r="F24" s="350"/>
    </row>
    <row r="25" spans="1:6" s="21" customFormat="1" ht="21.75" customHeight="1" hidden="1">
      <c r="A25" s="16" t="s">
        <v>25</v>
      </c>
      <c r="B25" s="476" t="s">
        <v>26</v>
      </c>
      <c r="C25" s="489"/>
      <c r="D25" s="11"/>
      <c r="E25" s="603"/>
      <c r="F25" s="350"/>
    </row>
    <row r="26" spans="1:6" s="21" customFormat="1" ht="21.75" customHeight="1">
      <c r="A26" s="16" t="s">
        <v>27</v>
      </c>
      <c r="B26" s="476" t="s">
        <v>28</v>
      </c>
      <c r="C26" s="489">
        <v>1000</v>
      </c>
      <c r="D26" s="11">
        <v>1000</v>
      </c>
      <c r="E26" s="603">
        <v>2485</v>
      </c>
      <c r="F26" s="350">
        <v>3485</v>
      </c>
    </row>
    <row r="27" spans="1:6" ht="21.75" customHeight="1">
      <c r="A27" s="15" t="s">
        <v>29</v>
      </c>
      <c r="B27" s="478" t="s">
        <v>30</v>
      </c>
      <c r="C27" s="488">
        <v>5000</v>
      </c>
      <c r="D27" s="10">
        <v>5000</v>
      </c>
      <c r="E27" s="602">
        <f>SUM(E28:E35)</f>
        <v>-2020</v>
      </c>
      <c r="F27" s="353">
        <f>SUM(F28:F35)</f>
        <v>2980</v>
      </c>
    </row>
    <row r="28" spans="1:6" ht="21.75" customHeight="1">
      <c r="A28" s="16" t="s">
        <v>31</v>
      </c>
      <c r="B28" s="476" t="s">
        <v>120</v>
      </c>
      <c r="C28" s="489">
        <v>0</v>
      </c>
      <c r="D28" s="11">
        <v>0</v>
      </c>
      <c r="E28" s="603"/>
      <c r="F28" s="350">
        <v>0</v>
      </c>
    </row>
    <row r="29" spans="1:6" ht="21.75" customHeight="1">
      <c r="A29" s="16" t="s">
        <v>297</v>
      </c>
      <c r="B29" s="476" t="s">
        <v>298</v>
      </c>
      <c r="C29" s="489">
        <v>0</v>
      </c>
      <c r="D29" s="11">
        <v>0</v>
      </c>
      <c r="E29" s="603"/>
      <c r="F29" s="350">
        <v>0</v>
      </c>
    </row>
    <row r="30" spans="1:6" ht="21.75" customHeight="1">
      <c r="A30" s="16" t="s">
        <v>32</v>
      </c>
      <c r="B30" s="476" t="s">
        <v>33</v>
      </c>
      <c r="C30" s="489">
        <v>0</v>
      </c>
      <c r="D30" s="11">
        <v>0</v>
      </c>
      <c r="E30" s="603"/>
      <c r="F30" s="350">
        <v>0</v>
      </c>
    </row>
    <row r="31" spans="1:6" ht="18.75" customHeight="1">
      <c r="A31" s="16" t="s">
        <v>34</v>
      </c>
      <c r="B31" s="476" t="s">
        <v>35</v>
      </c>
      <c r="C31" s="489">
        <v>0</v>
      </c>
      <c r="D31" s="11">
        <v>0</v>
      </c>
      <c r="E31" s="603"/>
      <c r="F31" s="350">
        <v>0</v>
      </c>
    </row>
    <row r="32" spans="1:6" ht="24.75" customHeight="1">
      <c r="A32" s="16" t="s">
        <v>36</v>
      </c>
      <c r="B32" s="476" t="s">
        <v>37</v>
      </c>
      <c r="C32" s="489">
        <v>0</v>
      </c>
      <c r="D32" s="11">
        <v>0</v>
      </c>
      <c r="E32" s="603"/>
      <c r="F32" s="350">
        <v>0</v>
      </c>
    </row>
    <row r="33" spans="1:6" ht="21.75" customHeight="1">
      <c r="A33" s="322" t="s">
        <v>38</v>
      </c>
      <c r="B33" s="479" t="s">
        <v>39</v>
      </c>
      <c r="C33" s="489">
        <v>0</v>
      </c>
      <c r="D33" s="11">
        <v>0</v>
      </c>
      <c r="E33" s="603"/>
      <c r="F33" s="350">
        <v>0</v>
      </c>
    </row>
    <row r="34" spans="1:6" ht="21.75" customHeight="1">
      <c r="A34" s="16" t="s">
        <v>40</v>
      </c>
      <c r="B34" s="476" t="s">
        <v>41</v>
      </c>
      <c r="C34" s="489">
        <v>5000</v>
      </c>
      <c r="D34" s="11">
        <v>5000</v>
      </c>
      <c r="E34" s="603">
        <v>-4057</v>
      </c>
      <c r="F34" s="361">
        <v>943</v>
      </c>
    </row>
    <row r="35" spans="1:6" ht="21.75" customHeight="1">
      <c r="A35" s="16" t="s">
        <v>42</v>
      </c>
      <c r="B35" s="476" t="s">
        <v>43</v>
      </c>
      <c r="C35" s="16">
        <v>0</v>
      </c>
      <c r="D35" s="8">
        <v>0</v>
      </c>
      <c r="E35" s="476">
        <v>2037</v>
      </c>
      <c r="F35" s="354">
        <v>2037</v>
      </c>
    </row>
    <row r="36" spans="1:6" ht="21.75" customHeight="1">
      <c r="A36" s="15" t="s">
        <v>44</v>
      </c>
      <c r="B36" s="478" t="s">
        <v>45</v>
      </c>
      <c r="C36" s="488">
        <v>0</v>
      </c>
      <c r="D36" s="13">
        <v>0</v>
      </c>
      <c r="E36" s="604">
        <v>196000</v>
      </c>
      <c r="F36" s="492">
        <v>196000</v>
      </c>
    </row>
    <row r="37" spans="1:6" ht="21.75" customHeight="1" hidden="1">
      <c r="A37" s="16" t="s">
        <v>299</v>
      </c>
      <c r="B37" s="476" t="s">
        <v>300</v>
      </c>
      <c r="C37" s="16"/>
      <c r="D37" s="8"/>
      <c r="E37" s="476"/>
      <c r="F37" s="354"/>
    </row>
    <row r="38" spans="1:6" ht="21.75" customHeight="1">
      <c r="A38" s="15" t="s">
        <v>46</v>
      </c>
      <c r="B38" s="478" t="s">
        <v>47</v>
      </c>
      <c r="C38" s="488">
        <v>0</v>
      </c>
      <c r="D38" s="10">
        <v>62700</v>
      </c>
      <c r="E38" s="602">
        <v>0</v>
      </c>
      <c r="F38" s="353">
        <v>62700</v>
      </c>
    </row>
    <row r="39" spans="1:6" ht="21.75" customHeight="1" hidden="1">
      <c r="A39" s="16" t="s">
        <v>121</v>
      </c>
      <c r="B39" s="476" t="s">
        <v>48</v>
      </c>
      <c r="C39" s="489"/>
      <c r="D39" s="11"/>
      <c r="E39" s="603"/>
      <c r="F39" s="350"/>
    </row>
    <row r="40" spans="1:6" ht="21.75" customHeight="1" hidden="1">
      <c r="A40" s="16" t="s">
        <v>303</v>
      </c>
      <c r="B40" s="476" t="s">
        <v>304</v>
      </c>
      <c r="C40" s="489"/>
      <c r="D40" s="11"/>
      <c r="E40" s="603"/>
      <c r="F40" s="350"/>
    </row>
    <row r="41" spans="1:6" ht="21.75" customHeight="1">
      <c r="A41" s="15" t="s">
        <v>49</v>
      </c>
      <c r="B41" s="478" t="s">
        <v>189</v>
      </c>
      <c r="C41" s="15">
        <v>0</v>
      </c>
      <c r="D41" s="9">
        <v>0</v>
      </c>
      <c r="E41" s="478"/>
      <c r="F41" s="355">
        <v>0</v>
      </c>
    </row>
    <row r="42" spans="1:6" ht="21.75" customHeight="1" hidden="1">
      <c r="A42" s="16" t="s">
        <v>122</v>
      </c>
      <c r="B42" s="476" t="s">
        <v>123</v>
      </c>
      <c r="C42" s="16"/>
      <c r="D42" s="8"/>
      <c r="E42" s="476"/>
      <c r="F42" s="354"/>
    </row>
    <row r="43" spans="1:6" ht="30" customHeight="1">
      <c r="A43" s="356" t="s">
        <v>186</v>
      </c>
      <c r="B43" s="480" t="s">
        <v>50</v>
      </c>
      <c r="C43" s="493">
        <v>10570877</v>
      </c>
      <c r="D43" s="14">
        <v>18997377</v>
      </c>
      <c r="E43" s="605">
        <f>E38+E36+E27+E19+E7</f>
        <v>1112199</v>
      </c>
      <c r="F43" s="357">
        <f>F7+F16+F19+F27+F36+F38+F41</f>
        <v>20109576</v>
      </c>
    </row>
    <row r="44" spans="1:6" ht="21.75" customHeight="1">
      <c r="A44" s="15" t="s">
        <v>51</v>
      </c>
      <c r="B44" s="478" t="s">
        <v>52</v>
      </c>
      <c r="C44" s="488">
        <v>2290526</v>
      </c>
      <c r="D44" s="10">
        <v>2290526</v>
      </c>
      <c r="E44" s="602">
        <f>SUM(E45:E47)</f>
        <v>382904</v>
      </c>
      <c r="F44" s="353">
        <f>SUM(F45:F47)</f>
        <v>2673430</v>
      </c>
    </row>
    <row r="45" spans="1:6" ht="24" customHeight="1">
      <c r="A45" s="16" t="s">
        <v>478</v>
      </c>
      <c r="B45" s="476" t="s">
        <v>470</v>
      </c>
      <c r="C45" s="489">
        <v>0</v>
      </c>
      <c r="D45" s="11">
        <v>0</v>
      </c>
      <c r="E45" s="603"/>
      <c r="F45" s="350">
        <v>0</v>
      </c>
    </row>
    <row r="46" spans="1:6" ht="21.75" customHeight="1">
      <c r="A46" s="16" t="s">
        <v>53</v>
      </c>
      <c r="B46" s="476" t="s">
        <v>54</v>
      </c>
      <c r="C46" s="489">
        <v>2290526</v>
      </c>
      <c r="D46" s="11">
        <v>2290526</v>
      </c>
      <c r="E46" s="603"/>
      <c r="F46" s="350">
        <v>2290526</v>
      </c>
    </row>
    <row r="47" spans="1:6" ht="21.75" customHeight="1">
      <c r="A47" s="16" t="s">
        <v>301</v>
      </c>
      <c r="B47" s="476" t="s">
        <v>302</v>
      </c>
      <c r="C47" s="489">
        <v>0</v>
      </c>
      <c r="D47" s="11">
        <v>0</v>
      </c>
      <c r="E47" s="603">
        <v>382904</v>
      </c>
      <c r="F47" s="350">
        <v>382904</v>
      </c>
    </row>
    <row r="48" spans="1:6" s="4" customFormat="1" ht="37.5" customHeight="1" thickBot="1">
      <c r="A48" s="358" t="s">
        <v>124</v>
      </c>
      <c r="B48" s="481" t="s">
        <v>55</v>
      </c>
      <c r="C48" s="494">
        <v>12861403</v>
      </c>
      <c r="D48" s="495">
        <v>21287903</v>
      </c>
      <c r="E48" s="606">
        <f>E43+E44</f>
        <v>1495103</v>
      </c>
      <c r="F48" s="359">
        <f>F43+F44</f>
        <v>22783006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D3:F3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678" t="s">
        <v>477</v>
      </c>
      <c r="B1" s="678"/>
      <c r="C1" s="678"/>
      <c r="D1" s="678"/>
      <c r="E1" s="678"/>
      <c r="F1" s="678"/>
    </row>
    <row r="2" spans="1:6" ht="18" customHeight="1">
      <c r="A2" s="679" t="s">
        <v>484</v>
      </c>
      <c r="B2" s="679"/>
      <c r="C2" s="679"/>
      <c r="D2" s="679"/>
      <c r="E2" s="679"/>
      <c r="F2" s="679"/>
    </row>
    <row r="3" spans="1:6" ht="19.5" customHeight="1">
      <c r="A3" s="675" t="s">
        <v>570</v>
      </c>
      <c r="B3" s="2"/>
      <c r="C3" s="347"/>
      <c r="D3" s="347"/>
      <c r="E3" s="680"/>
      <c r="F3" s="680"/>
    </row>
    <row r="4" spans="1:6" ht="13.5" thickBot="1">
      <c r="A4" s="675" t="s">
        <v>571</v>
      </c>
      <c r="B4" s="3"/>
      <c r="C4" s="360"/>
      <c r="D4" s="360"/>
      <c r="E4" s="681" t="s">
        <v>465</v>
      </c>
      <c r="F4" s="681"/>
    </row>
    <row r="5" spans="1:6" ht="38.25" customHeight="1" thickBot="1" thickTop="1">
      <c r="A5" s="19" t="s">
        <v>0</v>
      </c>
      <c r="B5" s="20" t="s">
        <v>1</v>
      </c>
      <c r="C5" s="482" t="s">
        <v>530</v>
      </c>
      <c r="D5" s="620" t="s">
        <v>549</v>
      </c>
      <c r="E5" s="483" t="s">
        <v>556</v>
      </c>
      <c r="F5" s="484" t="s">
        <v>557</v>
      </c>
    </row>
    <row r="6" spans="1:6" ht="12.75" customHeight="1" thickTop="1">
      <c r="A6" s="349" t="s">
        <v>100</v>
      </c>
      <c r="B6" s="474" t="s">
        <v>101</v>
      </c>
      <c r="C6" s="485" t="s">
        <v>102</v>
      </c>
      <c r="D6" s="619" t="s">
        <v>103</v>
      </c>
      <c r="E6" s="486" t="s">
        <v>104</v>
      </c>
      <c r="F6" s="487" t="s">
        <v>414</v>
      </c>
    </row>
    <row r="7" spans="1:6" s="6" customFormat="1" ht="21.75" customHeight="1">
      <c r="A7" s="18" t="s">
        <v>56</v>
      </c>
      <c r="B7" s="475" t="s">
        <v>57</v>
      </c>
      <c r="C7" s="488">
        <v>3707000</v>
      </c>
      <c r="D7" s="607">
        <v>3707000</v>
      </c>
      <c r="E7" s="10">
        <f>E8+E16</f>
        <v>320000</v>
      </c>
      <c r="F7" s="353">
        <f>F8+F16</f>
        <v>4027000</v>
      </c>
    </row>
    <row r="8" spans="1:6" s="5" customFormat="1" ht="21.75" customHeight="1">
      <c r="A8" s="16" t="s">
        <v>58</v>
      </c>
      <c r="B8" s="476" t="s">
        <v>59</v>
      </c>
      <c r="C8" s="489">
        <v>0</v>
      </c>
      <c r="D8" s="608">
        <v>0</v>
      </c>
      <c r="E8" s="11">
        <v>0</v>
      </c>
      <c r="F8" s="350">
        <v>0</v>
      </c>
    </row>
    <row r="9" spans="1:6" s="5" customFormat="1" ht="22.5" customHeight="1" hidden="1">
      <c r="A9" s="16" t="s">
        <v>131</v>
      </c>
      <c r="B9" s="476" t="s">
        <v>60</v>
      </c>
      <c r="C9" s="489"/>
      <c r="D9" s="608"/>
      <c r="E9" s="11"/>
      <c r="F9" s="350"/>
    </row>
    <row r="10" spans="1:6" s="5" customFormat="1" ht="22.5" customHeight="1" hidden="1">
      <c r="A10" s="16" t="s">
        <v>191</v>
      </c>
      <c r="B10" s="476" t="s">
        <v>192</v>
      </c>
      <c r="C10" s="489"/>
      <c r="D10" s="608"/>
      <c r="E10" s="11"/>
      <c r="F10" s="350"/>
    </row>
    <row r="11" spans="1:6" s="5" customFormat="1" ht="22.5" customHeight="1" hidden="1">
      <c r="A11" s="16" t="s">
        <v>288</v>
      </c>
      <c r="B11" s="476" t="s">
        <v>289</v>
      </c>
      <c r="C11" s="489"/>
      <c r="D11" s="608"/>
      <c r="E11" s="11"/>
      <c r="F11" s="350"/>
    </row>
    <row r="12" spans="1:6" s="5" customFormat="1" ht="21.75" customHeight="1" hidden="1">
      <c r="A12" s="16" t="s">
        <v>132</v>
      </c>
      <c r="B12" s="476" t="s">
        <v>61</v>
      </c>
      <c r="C12" s="489"/>
      <c r="D12" s="608"/>
      <c r="E12" s="11"/>
      <c r="F12" s="350"/>
    </row>
    <row r="13" spans="1:6" s="5" customFormat="1" ht="21.75" customHeight="1" hidden="1">
      <c r="A13" s="16" t="s">
        <v>133</v>
      </c>
      <c r="B13" s="476" t="s">
        <v>62</v>
      </c>
      <c r="C13" s="490"/>
      <c r="D13" s="609"/>
      <c r="E13" s="11"/>
      <c r="F13" s="351"/>
    </row>
    <row r="14" spans="1:6" s="5" customFormat="1" ht="21.75" customHeight="1" hidden="1">
      <c r="A14" s="16" t="s">
        <v>134</v>
      </c>
      <c r="B14" s="476" t="s">
        <v>63</v>
      </c>
      <c r="C14" s="491"/>
      <c r="D14" s="610"/>
      <c r="E14" s="11"/>
      <c r="F14" s="352"/>
    </row>
    <row r="15" spans="1:6" s="5" customFormat="1" ht="21.75" customHeight="1" hidden="1">
      <c r="A15" s="16" t="s">
        <v>135</v>
      </c>
      <c r="B15" s="476" t="s">
        <v>64</v>
      </c>
      <c r="C15" s="491"/>
      <c r="D15" s="610"/>
      <c r="E15" s="11"/>
      <c r="F15" s="352"/>
    </row>
    <row r="16" spans="1:6" s="5" customFormat="1" ht="21.75" customHeight="1">
      <c r="A16" s="16" t="s">
        <v>65</v>
      </c>
      <c r="B16" s="476" t="s">
        <v>66</v>
      </c>
      <c r="C16" s="489">
        <v>3707000</v>
      </c>
      <c r="D16" s="608">
        <v>3707000</v>
      </c>
      <c r="E16" s="11">
        <v>320000</v>
      </c>
      <c r="F16" s="350">
        <v>4027000</v>
      </c>
    </row>
    <row r="17" spans="1:6" s="5" customFormat="1" ht="21.75" customHeight="1" hidden="1">
      <c r="A17" s="16" t="s">
        <v>136</v>
      </c>
      <c r="B17" s="476" t="s">
        <v>67</v>
      </c>
      <c r="C17" s="489"/>
      <c r="D17" s="608"/>
      <c r="E17" s="11"/>
      <c r="F17" s="350"/>
    </row>
    <row r="18" spans="1:6" s="5" customFormat="1" ht="28.5" customHeight="1" hidden="1">
      <c r="A18" s="16" t="s">
        <v>137</v>
      </c>
      <c r="B18" s="476" t="s">
        <v>68</v>
      </c>
      <c r="C18" s="489"/>
      <c r="D18" s="608"/>
      <c r="E18" s="11"/>
      <c r="F18" s="350"/>
    </row>
    <row r="19" spans="1:6" s="5" customFormat="1" ht="21.75" customHeight="1" hidden="1">
      <c r="A19" s="16" t="s">
        <v>138</v>
      </c>
      <c r="B19" s="476" t="s">
        <v>69</v>
      </c>
      <c r="C19" s="489"/>
      <c r="D19" s="608"/>
      <c r="E19" s="11"/>
      <c r="F19" s="350"/>
    </row>
    <row r="20" spans="1:6" s="6" customFormat="1" ht="34.5" customHeight="1">
      <c r="A20" s="15" t="s">
        <v>70</v>
      </c>
      <c r="B20" s="496" t="s">
        <v>157</v>
      </c>
      <c r="C20" s="488">
        <v>740000</v>
      </c>
      <c r="D20" s="607">
        <v>740000</v>
      </c>
      <c r="E20" s="10">
        <v>0</v>
      </c>
      <c r="F20" s="353">
        <v>740000</v>
      </c>
    </row>
    <row r="21" spans="1:6" s="6" customFormat="1" ht="21.75" customHeight="1">
      <c r="A21" s="15" t="s">
        <v>71</v>
      </c>
      <c r="B21" s="478" t="s">
        <v>72</v>
      </c>
      <c r="C21" s="493">
        <v>3184728</v>
      </c>
      <c r="D21" s="611">
        <v>3890728</v>
      </c>
      <c r="E21" s="14">
        <f>E22+E25+E28+E34+E35</f>
        <v>-277602</v>
      </c>
      <c r="F21" s="357">
        <f>F22+F25+F28+F34+F35</f>
        <v>3613126</v>
      </c>
    </row>
    <row r="22" spans="1:6" s="5" customFormat="1" ht="21.75" customHeight="1">
      <c r="A22" s="16" t="s">
        <v>73</v>
      </c>
      <c r="B22" s="476" t="s">
        <v>74</v>
      </c>
      <c r="C22" s="489">
        <v>270000</v>
      </c>
      <c r="D22" s="608">
        <v>270000</v>
      </c>
      <c r="E22" s="11">
        <v>-100000</v>
      </c>
      <c r="F22" s="350">
        <v>170000</v>
      </c>
    </row>
    <row r="23" spans="1:6" s="5" customFormat="1" ht="21.75" customHeight="1" hidden="1">
      <c r="A23" s="16" t="s">
        <v>143</v>
      </c>
      <c r="B23" s="476" t="s">
        <v>145</v>
      </c>
      <c r="C23" s="489"/>
      <c r="D23" s="608"/>
      <c r="E23" s="11"/>
      <c r="F23" s="350"/>
    </row>
    <row r="24" spans="1:6" s="5" customFormat="1" ht="21.75" customHeight="1" hidden="1">
      <c r="A24" s="16" t="s">
        <v>144</v>
      </c>
      <c r="B24" s="476" t="s">
        <v>146</v>
      </c>
      <c r="C24" s="489"/>
      <c r="D24" s="608"/>
      <c r="E24" s="11"/>
      <c r="F24" s="350"/>
    </row>
    <row r="25" spans="1:6" s="5" customFormat="1" ht="21.75" customHeight="1">
      <c r="A25" s="16" t="s">
        <v>75</v>
      </c>
      <c r="B25" s="476" t="s">
        <v>76</v>
      </c>
      <c r="C25" s="489">
        <v>78000</v>
      </c>
      <c r="D25" s="608">
        <v>78000</v>
      </c>
      <c r="E25" s="11">
        <v>0</v>
      </c>
      <c r="F25" s="350">
        <v>78000</v>
      </c>
    </row>
    <row r="26" spans="1:6" s="5" customFormat="1" ht="21.75" customHeight="1" hidden="1">
      <c r="A26" s="16" t="s">
        <v>139</v>
      </c>
      <c r="B26" s="476" t="s">
        <v>141</v>
      </c>
      <c r="C26" s="500"/>
      <c r="D26" s="612"/>
      <c r="E26" s="12"/>
      <c r="F26" s="361"/>
    </row>
    <row r="27" spans="1:6" s="5" customFormat="1" ht="21.75" customHeight="1" hidden="1">
      <c r="A27" s="16" t="s">
        <v>140</v>
      </c>
      <c r="B27" s="476" t="s">
        <v>142</v>
      </c>
      <c r="C27" s="489"/>
      <c r="D27" s="608"/>
      <c r="E27" s="11"/>
      <c r="F27" s="350"/>
    </row>
    <row r="28" spans="1:6" s="5" customFormat="1" ht="21.75" customHeight="1">
      <c r="A28" s="16" t="s">
        <v>77</v>
      </c>
      <c r="B28" s="476" t="s">
        <v>78</v>
      </c>
      <c r="C28" s="489">
        <v>2080000</v>
      </c>
      <c r="D28" s="608">
        <v>2612000</v>
      </c>
      <c r="E28" s="11">
        <v>-171905</v>
      </c>
      <c r="F28" s="350">
        <v>2440095</v>
      </c>
    </row>
    <row r="29" spans="1:6" s="5" customFormat="1" ht="21.75" customHeight="1" hidden="1">
      <c r="A29" s="16" t="s">
        <v>147</v>
      </c>
      <c r="B29" s="477" t="s">
        <v>79</v>
      </c>
      <c r="C29" s="489"/>
      <c r="D29" s="608"/>
      <c r="E29" s="11"/>
      <c r="F29" s="350"/>
    </row>
    <row r="30" spans="1:6" s="5" customFormat="1" ht="21.75" customHeight="1" hidden="1">
      <c r="A30" s="16" t="s">
        <v>148</v>
      </c>
      <c r="B30" s="477" t="s">
        <v>149</v>
      </c>
      <c r="C30" s="489"/>
      <c r="D30" s="608"/>
      <c r="E30" s="11"/>
      <c r="F30" s="350"/>
    </row>
    <row r="31" spans="1:6" s="5" customFormat="1" ht="21.75" customHeight="1" hidden="1">
      <c r="A31" s="16" t="s">
        <v>150</v>
      </c>
      <c r="B31" s="476" t="s">
        <v>151</v>
      </c>
      <c r="C31" s="489"/>
      <c r="D31" s="608"/>
      <c r="E31" s="11"/>
      <c r="F31" s="350"/>
    </row>
    <row r="32" spans="1:6" s="5" customFormat="1" ht="21.75" customHeight="1" hidden="1">
      <c r="A32" s="16" t="s">
        <v>152</v>
      </c>
      <c r="B32" s="476" t="s">
        <v>154</v>
      </c>
      <c r="C32" s="489"/>
      <c r="D32" s="608"/>
      <c r="E32" s="11"/>
      <c r="F32" s="350"/>
    </row>
    <row r="33" spans="1:6" s="5" customFormat="1" ht="21.75" customHeight="1" hidden="1">
      <c r="A33" s="16" t="s">
        <v>153</v>
      </c>
      <c r="B33" s="476" t="s">
        <v>80</v>
      </c>
      <c r="C33" s="489"/>
      <c r="D33" s="608"/>
      <c r="E33" s="11"/>
      <c r="F33" s="350"/>
    </row>
    <row r="34" spans="1:6" s="5" customFormat="1" ht="21.75" customHeight="1">
      <c r="A34" s="322" t="s">
        <v>81</v>
      </c>
      <c r="B34" s="479" t="s">
        <v>82</v>
      </c>
      <c r="C34" s="489">
        <v>0</v>
      </c>
      <c r="D34" s="608">
        <v>25000</v>
      </c>
      <c r="E34" s="11">
        <v>0</v>
      </c>
      <c r="F34" s="350">
        <v>25000</v>
      </c>
    </row>
    <row r="35" spans="1:6" s="5" customFormat="1" ht="21.75" customHeight="1">
      <c r="A35" s="16" t="s">
        <v>83</v>
      </c>
      <c r="B35" s="476" t="s">
        <v>84</v>
      </c>
      <c r="C35" s="489">
        <v>756728</v>
      </c>
      <c r="D35" s="608">
        <v>905728</v>
      </c>
      <c r="E35" s="11">
        <v>-5697</v>
      </c>
      <c r="F35" s="350">
        <v>900031</v>
      </c>
    </row>
    <row r="36" spans="1:6" s="5" customFormat="1" ht="21.75" customHeight="1" hidden="1">
      <c r="A36" s="16" t="s">
        <v>155</v>
      </c>
      <c r="B36" s="476" t="s">
        <v>85</v>
      </c>
      <c r="C36" s="16"/>
      <c r="D36" s="613"/>
      <c r="E36" s="8"/>
      <c r="F36" s="354"/>
    </row>
    <row r="37" spans="1:6" s="5" customFormat="1" ht="21.75" customHeight="1" hidden="1">
      <c r="A37" s="16" t="s">
        <v>290</v>
      </c>
      <c r="B37" s="476" t="s">
        <v>291</v>
      </c>
      <c r="C37" s="16"/>
      <c r="D37" s="613"/>
      <c r="E37" s="8"/>
      <c r="F37" s="354"/>
    </row>
    <row r="38" spans="1:6" s="5" customFormat="1" ht="21.75" customHeight="1" hidden="1">
      <c r="A38" s="16" t="s">
        <v>292</v>
      </c>
      <c r="B38" s="476" t="s">
        <v>293</v>
      </c>
      <c r="C38" s="16"/>
      <c r="D38" s="613"/>
      <c r="E38" s="8"/>
      <c r="F38" s="354"/>
    </row>
    <row r="39" spans="1:6" s="5" customFormat="1" ht="21.75" customHeight="1" hidden="1">
      <c r="A39" s="16" t="s">
        <v>156</v>
      </c>
      <c r="B39" s="476" t="s">
        <v>86</v>
      </c>
      <c r="C39" s="16"/>
      <c r="D39" s="613"/>
      <c r="E39" s="8"/>
      <c r="F39" s="354"/>
    </row>
    <row r="40" spans="1:6" s="6" customFormat="1" ht="21" customHeight="1">
      <c r="A40" s="15" t="s">
        <v>87</v>
      </c>
      <c r="B40" s="478" t="s">
        <v>88</v>
      </c>
      <c r="C40" s="488">
        <v>270000</v>
      </c>
      <c r="D40" s="607">
        <v>270000</v>
      </c>
      <c r="E40" s="10">
        <v>12000</v>
      </c>
      <c r="F40" s="353">
        <v>282000</v>
      </c>
    </row>
    <row r="41" spans="1:6" s="6" customFormat="1" ht="21.75" customHeight="1" hidden="1">
      <c r="A41" s="16" t="s">
        <v>158</v>
      </c>
      <c r="B41" s="476" t="s">
        <v>116</v>
      </c>
      <c r="C41" s="489"/>
      <c r="D41" s="608"/>
      <c r="E41" s="11"/>
      <c r="F41" s="350"/>
    </row>
    <row r="42" spans="1:6" s="6" customFormat="1" ht="32.25" customHeight="1" hidden="1">
      <c r="A42" s="16" t="s">
        <v>161</v>
      </c>
      <c r="B42" s="476" t="s">
        <v>162</v>
      </c>
      <c r="C42" s="16"/>
      <c r="D42" s="613"/>
      <c r="E42" s="8"/>
      <c r="F42" s="354"/>
    </row>
    <row r="43" spans="1:6" s="6" customFormat="1" ht="20.25" customHeight="1" hidden="1">
      <c r="A43" s="16" t="s">
        <v>163</v>
      </c>
      <c r="B43" s="476" t="s">
        <v>117</v>
      </c>
      <c r="C43" s="16"/>
      <c r="D43" s="613"/>
      <c r="E43" s="8"/>
      <c r="F43" s="354"/>
    </row>
    <row r="44" spans="1:6" s="6" customFormat="1" ht="24" customHeight="1" hidden="1">
      <c r="A44" s="16" t="s">
        <v>164</v>
      </c>
      <c r="B44" s="476" t="s">
        <v>118</v>
      </c>
      <c r="C44" s="16"/>
      <c r="D44" s="613"/>
      <c r="E44" s="8"/>
      <c r="F44" s="354"/>
    </row>
    <row r="45" spans="1:6" s="6" customFormat="1" ht="21.75" customHeight="1">
      <c r="A45" s="15" t="s">
        <v>89</v>
      </c>
      <c r="B45" s="478" t="s">
        <v>119</v>
      </c>
      <c r="C45" s="493">
        <v>1450000</v>
      </c>
      <c r="D45" s="611">
        <v>2676500</v>
      </c>
      <c r="E45" s="14">
        <f>SUM(E46:E50)</f>
        <v>-200000</v>
      </c>
      <c r="F45" s="357">
        <f>SUM(F46:F50)</f>
        <v>2476500</v>
      </c>
    </row>
    <row r="46" spans="1:6" s="6" customFormat="1" ht="21.75" customHeight="1">
      <c r="A46" s="16" t="s">
        <v>165</v>
      </c>
      <c r="B46" s="476" t="s">
        <v>166</v>
      </c>
      <c r="C46" s="489">
        <v>0</v>
      </c>
      <c r="D46" s="608">
        <v>862700</v>
      </c>
      <c r="E46" s="11">
        <v>0</v>
      </c>
      <c r="F46" s="350">
        <v>862700</v>
      </c>
    </row>
    <row r="47" spans="1:6" s="6" customFormat="1" ht="21.75" customHeight="1">
      <c r="A47" s="16" t="s">
        <v>167</v>
      </c>
      <c r="B47" s="476" t="s">
        <v>193</v>
      </c>
      <c r="C47" s="489">
        <v>1400000</v>
      </c>
      <c r="D47" s="608">
        <v>1400000</v>
      </c>
      <c r="E47" s="11">
        <v>-200000</v>
      </c>
      <c r="F47" s="350">
        <v>1200000</v>
      </c>
    </row>
    <row r="48" spans="1:6" s="6" customFormat="1" ht="30.75" customHeight="1">
      <c r="A48" s="16" t="s">
        <v>168</v>
      </c>
      <c r="B48" s="476" t="s">
        <v>170</v>
      </c>
      <c r="C48" s="489">
        <v>0</v>
      </c>
      <c r="D48" s="608">
        <v>0</v>
      </c>
      <c r="E48" s="11">
        <v>0</v>
      </c>
      <c r="F48" s="350">
        <v>0</v>
      </c>
    </row>
    <row r="49" spans="1:6" s="6" customFormat="1" ht="21.75" customHeight="1">
      <c r="A49" s="16" t="s">
        <v>169</v>
      </c>
      <c r="B49" s="476" t="s">
        <v>171</v>
      </c>
      <c r="C49" s="489">
        <v>50000</v>
      </c>
      <c r="D49" s="608">
        <v>413800</v>
      </c>
      <c r="E49" s="11">
        <v>0</v>
      </c>
      <c r="F49" s="350">
        <v>413800</v>
      </c>
    </row>
    <row r="50" spans="1:6" s="6" customFormat="1" ht="21.75" customHeight="1">
      <c r="A50" s="16" t="s">
        <v>284</v>
      </c>
      <c r="B50" s="476" t="s">
        <v>285</v>
      </c>
      <c r="C50" s="489"/>
      <c r="D50" s="608"/>
      <c r="E50" s="11">
        <v>0</v>
      </c>
      <c r="F50" s="350"/>
    </row>
    <row r="51" spans="1:6" s="6" customFormat="1" ht="21.75" customHeight="1">
      <c r="A51" s="15" t="s">
        <v>90</v>
      </c>
      <c r="B51" s="478" t="s">
        <v>91</v>
      </c>
      <c r="C51" s="493">
        <v>1850000</v>
      </c>
      <c r="D51" s="611">
        <v>1094000</v>
      </c>
      <c r="E51" s="14">
        <v>457985</v>
      </c>
      <c r="F51" s="357">
        <v>1551985</v>
      </c>
    </row>
    <row r="52" spans="1:6" s="6" customFormat="1" ht="21.75" customHeight="1" hidden="1">
      <c r="A52" s="16" t="s">
        <v>286</v>
      </c>
      <c r="B52" s="476" t="s">
        <v>287</v>
      </c>
      <c r="C52" s="489"/>
      <c r="D52" s="608"/>
      <c r="E52" s="11"/>
      <c r="F52" s="350"/>
    </row>
    <row r="53" spans="1:6" s="6" customFormat="1" ht="21.75" customHeight="1" hidden="1">
      <c r="A53" s="16" t="s">
        <v>172</v>
      </c>
      <c r="B53" s="476" t="s">
        <v>175</v>
      </c>
      <c r="C53" s="489"/>
      <c r="D53" s="608"/>
      <c r="E53" s="11"/>
      <c r="F53" s="350"/>
    </row>
    <row r="54" spans="1:6" s="5" customFormat="1" ht="21.75" customHeight="1" hidden="1">
      <c r="A54" s="16" t="s">
        <v>173</v>
      </c>
      <c r="B54" s="476" t="s">
        <v>176</v>
      </c>
      <c r="C54" s="489"/>
      <c r="D54" s="608"/>
      <c r="E54" s="11"/>
      <c r="F54" s="350"/>
    </row>
    <row r="55" spans="1:6" s="6" customFormat="1" ht="21.75" customHeight="1" hidden="1">
      <c r="A55" s="16" t="s">
        <v>174</v>
      </c>
      <c r="B55" s="476" t="s">
        <v>177</v>
      </c>
      <c r="C55" s="489"/>
      <c r="D55" s="608"/>
      <c r="E55" s="11"/>
      <c r="F55" s="350"/>
    </row>
    <row r="56" spans="1:6" s="6" customFormat="1" ht="21.75" customHeight="1">
      <c r="A56" s="15" t="s">
        <v>92</v>
      </c>
      <c r="B56" s="478" t="s">
        <v>93</v>
      </c>
      <c r="C56" s="493">
        <v>1250000</v>
      </c>
      <c r="D56" s="611">
        <v>8500000</v>
      </c>
      <c r="E56" s="14">
        <v>1182720</v>
      </c>
      <c r="F56" s="357">
        <v>9682720</v>
      </c>
    </row>
    <row r="57" spans="1:6" s="6" customFormat="1" ht="21.75" customHeight="1" hidden="1">
      <c r="A57" s="16" t="s">
        <v>178</v>
      </c>
      <c r="B57" s="476" t="s">
        <v>180</v>
      </c>
      <c r="C57" s="489"/>
      <c r="D57" s="608"/>
      <c r="E57" s="11"/>
      <c r="F57" s="350"/>
    </row>
    <row r="58" spans="1:6" s="6" customFormat="1" ht="21.75" customHeight="1" hidden="1">
      <c r="A58" s="16" t="s">
        <v>294</v>
      </c>
      <c r="B58" s="476" t="s">
        <v>295</v>
      </c>
      <c r="C58" s="489"/>
      <c r="D58" s="608"/>
      <c r="E58" s="11"/>
      <c r="F58" s="350"/>
    </row>
    <row r="59" spans="1:6" s="6" customFormat="1" ht="21.75" customHeight="1" hidden="1">
      <c r="A59" s="16" t="s">
        <v>179</v>
      </c>
      <c r="B59" s="476" t="s">
        <v>181</v>
      </c>
      <c r="C59" s="489"/>
      <c r="D59" s="608"/>
      <c r="E59" s="11"/>
      <c r="F59" s="350"/>
    </row>
    <row r="60" spans="1:6" s="6" customFormat="1" ht="21.75" customHeight="1">
      <c r="A60" s="15" t="s">
        <v>94</v>
      </c>
      <c r="B60" s="478" t="s">
        <v>183</v>
      </c>
      <c r="C60" s="488">
        <v>0</v>
      </c>
      <c r="D60" s="607">
        <v>0</v>
      </c>
      <c r="E60" s="10">
        <v>0</v>
      </c>
      <c r="F60" s="353">
        <v>0</v>
      </c>
    </row>
    <row r="61" spans="1:6" s="7" customFormat="1" ht="36" customHeight="1">
      <c r="A61" s="17" t="s">
        <v>185</v>
      </c>
      <c r="B61" s="497" t="s">
        <v>95</v>
      </c>
      <c r="C61" s="501">
        <v>12451728</v>
      </c>
      <c r="D61" s="614">
        <v>20878228</v>
      </c>
      <c r="E61" s="502">
        <f>E60+E56+E51+E45+E40+E21+E7</f>
        <v>1495103</v>
      </c>
      <c r="F61" s="362">
        <f>F7+F20+F21+F40+F45+F51+F56+F60</f>
        <v>22373331</v>
      </c>
    </row>
    <row r="62" spans="1:6" s="5" customFormat="1" ht="21.75" customHeight="1">
      <c r="A62" s="17" t="s">
        <v>96</v>
      </c>
      <c r="B62" s="497" t="s">
        <v>97</v>
      </c>
      <c r="C62" s="493">
        <v>409675</v>
      </c>
      <c r="D62" s="611">
        <v>409675</v>
      </c>
      <c r="E62" s="14">
        <f>SUM(E63:E65)</f>
        <v>0</v>
      </c>
      <c r="F62" s="357">
        <f>SUM(F63:F65)</f>
        <v>409675</v>
      </c>
    </row>
    <row r="63" spans="1:6" s="5" customFormat="1" ht="27.75" customHeight="1">
      <c r="A63" s="16" t="s">
        <v>194</v>
      </c>
      <c r="B63" s="498" t="s">
        <v>471</v>
      </c>
      <c r="C63" s="503"/>
      <c r="D63" s="615"/>
      <c r="E63" s="14"/>
      <c r="F63" s="357"/>
    </row>
    <row r="64" spans="1:6" s="5" customFormat="1" ht="21.75" customHeight="1">
      <c r="A64" s="16" t="s">
        <v>194</v>
      </c>
      <c r="B64" s="476" t="s">
        <v>195</v>
      </c>
      <c r="C64" s="489">
        <v>409675</v>
      </c>
      <c r="D64" s="608">
        <v>409675</v>
      </c>
      <c r="E64" s="11">
        <v>0</v>
      </c>
      <c r="F64" s="350">
        <v>409675</v>
      </c>
    </row>
    <row r="65" spans="1:6" s="7" customFormat="1" ht="21.75" customHeight="1">
      <c r="A65" s="16" t="s">
        <v>182</v>
      </c>
      <c r="B65" s="476" t="s">
        <v>98</v>
      </c>
      <c r="C65" s="489"/>
      <c r="D65" s="608"/>
      <c r="E65" s="11"/>
      <c r="F65" s="350"/>
    </row>
    <row r="66" spans="1:6" ht="30" thickBot="1">
      <c r="A66" s="470" t="s">
        <v>187</v>
      </c>
      <c r="B66" s="499" t="s">
        <v>99</v>
      </c>
      <c r="C66" s="504">
        <v>12861403</v>
      </c>
      <c r="D66" s="616">
        <v>21287903</v>
      </c>
      <c r="E66" s="505">
        <f>E61+E62</f>
        <v>1495103</v>
      </c>
      <c r="F66" s="506">
        <f>F61+F62</f>
        <v>22783006</v>
      </c>
    </row>
    <row r="67" spans="1:6" ht="15">
      <c r="A67" s="682" t="s">
        <v>516</v>
      </c>
      <c r="B67" s="683"/>
      <c r="C67" s="622">
        <v>5</v>
      </c>
      <c r="D67" s="617"/>
      <c r="E67" s="507">
        <v>0</v>
      </c>
      <c r="F67" s="507">
        <v>5</v>
      </c>
    </row>
    <row r="68" spans="1:6" ht="15">
      <c r="A68" s="508"/>
      <c r="B68" s="509" t="s">
        <v>518</v>
      </c>
      <c r="C68" s="623">
        <v>2</v>
      </c>
      <c r="D68" s="618"/>
      <c r="E68" s="510">
        <v>0</v>
      </c>
      <c r="F68" s="510">
        <v>2</v>
      </c>
    </row>
    <row r="69" spans="1:6" ht="15.75" thickBot="1">
      <c r="A69" s="684" t="s">
        <v>517</v>
      </c>
      <c r="B69" s="685"/>
      <c r="C69" s="624">
        <v>0</v>
      </c>
      <c r="D69" s="621"/>
      <c r="E69" s="510">
        <v>0</v>
      </c>
      <c r="F69" s="510">
        <v>0</v>
      </c>
    </row>
    <row r="70" spans="1:6" ht="12.75">
      <c r="A70" s="511"/>
      <c r="B70" s="511"/>
      <c r="C70" s="511"/>
      <c r="D70" s="511"/>
      <c r="E70" s="511"/>
      <c r="F70" s="511"/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50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87.8515625" style="179" customWidth="1"/>
    <col min="2" max="2" width="9.28125" style="179" bestFit="1" customWidth="1"/>
    <col min="3" max="3" width="11.8515625" style="179" customWidth="1"/>
    <col min="4" max="7" width="13.28125" style="179" customWidth="1"/>
    <col min="8" max="8" width="10.7109375" style="179" customWidth="1"/>
    <col min="9" max="9" width="11.28125" style="179" customWidth="1"/>
    <col min="10" max="10" width="13.00390625" style="179" customWidth="1"/>
    <col min="11" max="16384" width="9.140625" style="140" customWidth="1"/>
  </cols>
  <sheetData>
    <row r="1" spans="1:10" ht="23.25" customHeight="1">
      <c r="A1" s="693" t="s">
        <v>532</v>
      </c>
      <c r="B1" s="693"/>
      <c r="C1" s="693"/>
      <c r="D1" s="693"/>
      <c r="E1" s="693"/>
      <c r="F1" s="693"/>
      <c r="G1" s="693"/>
      <c r="H1" s="693"/>
      <c r="I1" s="693"/>
      <c r="J1" s="693"/>
    </row>
    <row r="2" spans="1:10" ht="12.75" customHeight="1">
      <c r="A2" s="675" t="s">
        <v>572</v>
      </c>
      <c r="B2" s="311"/>
      <c r="C2" s="311"/>
      <c r="D2" s="363"/>
      <c r="E2" s="363"/>
      <c r="F2" s="363"/>
      <c r="G2" s="363"/>
      <c r="H2" s="311"/>
      <c r="I2" s="311"/>
      <c r="J2" s="312"/>
    </row>
    <row r="3" spans="1:10" ht="15.75" thickBot="1">
      <c r="A3" s="675" t="s">
        <v>573</v>
      </c>
      <c r="D3" s="364"/>
      <c r="E3" s="364"/>
      <c r="F3" s="364"/>
      <c r="G3" s="364"/>
      <c r="I3" s="694" t="s">
        <v>465</v>
      </c>
      <c r="J3" s="694"/>
    </row>
    <row r="4" spans="1:10" ht="14.25">
      <c r="A4" s="686" t="s">
        <v>347</v>
      </c>
      <c r="B4" s="688" t="s">
        <v>519</v>
      </c>
      <c r="C4" s="689"/>
      <c r="D4" s="690"/>
      <c r="E4" s="626"/>
      <c r="F4" s="627" t="s">
        <v>533</v>
      </c>
      <c r="G4" s="600"/>
      <c r="H4" s="691" t="s">
        <v>553</v>
      </c>
      <c r="I4" s="691"/>
      <c r="J4" s="692"/>
    </row>
    <row r="5" spans="1:10" s="141" customFormat="1" ht="28.5">
      <c r="A5" s="687"/>
      <c r="B5" s="143" t="s">
        <v>348</v>
      </c>
      <c r="C5" s="143" t="s">
        <v>349</v>
      </c>
      <c r="D5" s="383" t="s">
        <v>386</v>
      </c>
      <c r="E5" s="628" t="s">
        <v>348</v>
      </c>
      <c r="F5" s="629" t="s">
        <v>349</v>
      </c>
      <c r="G5" s="629" t="s">
        <v>386</v>
      </c>
      <c r="H5" s="365" t="s">
        <v>348</v>
      </c>
      <c r="I5" s="143" t="s">
        <v>349</v>
      </c>
      <c r="J5" s="144" t="s">
        <v>386</v>
      </c>
    </row>
    <row r="6" spans="1:10" ht="14.25">
      <c r="A6" s="384"/>
      <c r="B6" s="145"/>
      <c r="C6" s="146" t="s">
        <v>350</v>
      </c>
      <c r="D6" s="385" t="s">
        <v>468</v>
      </c>
      <c r="E6" s="384"/>
      <c r="F6" s="625" t="s">
        <v>350</v>
      </c>
      <c r="G6" s="661" t="s">
        <v>468</v>
      </c>
      <c r="H6" s="145"/>
      <c r="I6" s="599" t="s">
        <v>350</v>
      </c>
      <c r="J6" s="600" t="s">
        <v>468</v>
      </c>
    </row>
    <row r="7" spans="1:10" ht="14.25">
      <c r="A7" s="386" t="s">
        <v>373</v>
      </c>
      <c r="B7" s="147"/>
      <c r="C7" s="147"/>
      <c r="D7" s="387"/>
      <c r="E7" s="631"/>
      <c r="F7" s="648"/>
      <c r="G7" s="648"/>
      <c r="H7" s="366"/>
      <c r="I7" s="147"/>
      <c r="J7" s="148"/>
    </row>
    <row r="8" spans="1:10" ht="14.25">
      <c r="A8" s="388" t="s">
        <v>365</v>
      </c>
      <c r="B8" s="149">
        <v>0</v>
      </c>
      <c r="C8" s="150">
        <v>0</v>
      </c>
      <c r="D8" s="389">
        <f>B8*C8</f>
        <v>0</v>
      </c>
      <c r="E8" s="632"/>
      <c r="F8" s="649"/>
      <c r="G8" s="649">
        <v>0</v>
      </c>
      <c r="H8" s="367"/>
      <c r="I8" s="150"/>
      <c r="J8" s="151">
        <v>0</v>
      </c>
    </row>
    <row r="9" spans="1:10" ht="15.75">
      <c r="A9" s="388" t="s">
        <v>370</v>
      </c>
      <c r="B9" s="149"/>
      <c r="C9" s="150"/>
      <c r="D9" s="390">
        <v>0</v>
      </c>
      <c r="E9" s="633"/>
      <c r="F9" s="650"/>
      <c r="G9" s="650">
        <v>0</v>
      </c>
      <c r="H9" s="367"/>
      <c r="I9" s="150"/>
      <c r="J9" s="180">
        <v>0</v>
      </c>
    </row>
    <row r="10" spans="1:10" ht="14.25">
      <c r="A10" s="388" t="s">
        <v>351</v>
      </c>
      <c r="B10" s="150"/>
      <c r="C10" s="150"/>
      <c r="D10" s="389">
        <v>1694198</v>
      </c>
      <c r="E10" s="632"/>
      <c r="F10" s="649"/>
      <c r="G10" s="649">
        <v>1607070</v>
      </c>
      <c r="H10" s="368"/>
      <c r="I10" s="150"/>
      <c r="J10" s="151">
        <v>1607070</v>
      </c>
    </row>
    <row r="11" spans="1:10" ht="15.75">
      <c r="A11" s="388" t="s">
        <v>371</v>
      </c>
      <c r="B11" s="150"/>
      <c r="C11" s="150"/>
      <c r="D11" s="390">
        <v>0</v>
      </c>
      <c r="E11" s="633"/>
      <c r="F11" s="650"/>
      <c r="G11" s="650">
        <v>0</v>
      </c>
      <c r="H11" s="368"/>
      <c r="I11" s="150"/>
      <c r="J11" s="180">
        <v>0</v>
      </c>
    </row>
    <row r="12" spans="1:10" ht="15">
      <c r="A12" s="391" t="s">
        <v>352</v>
      </c>
      <c r="B12" s="152"/>
      <c r="C12" s="153"/>
      <c r="D12" s="392">
        <v>816180</v>
      </c>
      <c r="E12" s="634"/>
      <c r="F12" s="651"/>
      <c r="G12" s="651">
        <v>816180</v>
      </c>
      <c r="H12" s="369"/>
      <c r="I12" s="153"/>
      <c r="J12" s="155">
        <v>816180</v>
      </c>
    </row>
    <row r="13" spans="1:10" ht="15">
      <c r="A13" s="391" t="s">
        <v>366</v>
      </c>
      <c r="B13" s="152"/>
      <c r="C13" s="153"/>
      <c r="D13" s="392">
        <v>0</v>
      </c>
      <c r="E13" s="634"/>
      <c r="F13" s="651"/>
      <c r="G13" s="651">
        <v>0</v>
      </c>
      <c r="H13" s="369"/>
      <c r="I13" s="153"/>
      <c r="J13" s="155">
        <v>0</v>
      </c>
    </row>
    <row r="14" spans="1:10" ht="15">
      <c r="A14" s="391" t="s">
        <v>353</v>
      </c>
      <c r="B14" s="154"/>
      <c r="C14" s="154"/>
      <c r="D14" s="392">
        <v>448000</v>
      </c>
      <c r="E14" s="634"/>
      <c r="F14" s="651"/>
      <c r="G14" s="651">
        <v>448000</v>
      </c>
      <c r="H14" s="370"/>
      <c r="I14" s="154"/>
      <c r="J14" s="155">
        <v>448000</v>
      </c>
    </row>
    <row r="15" spans="1:10" ht="15">
      <c r="A15" s="391" t="s">
        <v>367</v>
      </c>
      <c r="B15" s="154"/>
      <c r="C15" s="154"/>
      <c r="D15" s="392">
        <v>0</v>
      </c>
      <c r="E15" s="634"/>
      <c r="F15" s="651"/>
      <c r="G15" s="651">
        <v>0</v>
      </c>
      <c r="H15" s="370"/>
      <c r="I15" s="154"/>
      <c r="J15" s="155">
        <v>0</v>
      </c>
    </row>
    <row r="16" spans="1:10" ht="15">
      <c r="A16" s="391" t="s">
        <v>354</v>
      </c>
      <c r="B16" s="154"/>
      <c r="C16" s="154"/>
      <c r="D16" s="392">
        <v>187128</v>
      </c>
      <c r="E16" s="634"/>
      <c r="F16" s="651"/>
      <c r="G16" s="651">
        <v>100000</v>
      </c>
      <c r="H16" s="370"/>
      <c r="I16" s="154"/>
      <c r="J16" s="155">
        <v>100000</v>
      </c>
    </row>
    <row r="17" spans="1:10" ht="15">
      <c r="A17" s="391" t="s">
        <v>368</v>
      </c>
      <c r="B17" s="154"/>
      <c r="C17" s="154"/>
      <c r="D17" s="392">
        <v>0</v>
      </c>
      <c r="E17" s="634"/>
      <c r="F17" s="651"/>
      <c r="G17" s="651">
        <v>0</v>
      </c>
      <c r="H17" s="370"/>
      <c r="I17" s="154"/>
      <c r="J17" s="155">
        <v>0</v>
      </c>
    </row>
    <row r="18" spans="1:10" ht="15">
      <c r="A18" s="391" t="s">
        <v>355</v>
      </c>
      <c r="B18" s="154"/>
      <c r="C18" s="154"/>
      <c r="D18" s="392">
        <v>242890</v>
      </c>
      <c r="E18" s="634"/>
      <c r="F18" s="651"/>
      <c r="G18" s="651">
        <v>242890</v>
      </c>
      <c r="H18" s="370"/>
      <c r="I18" s="154"/>
      <c r="J18" s="155">
        <v>242890</v>
      </c>
    </row>
    <row r="19" spans="1:10" ht="15">
      <c r="A19" s="391" t="s">
        <v>369</v>
      </c>
      <c r="B19" s="154"/>
      <c r="C19" s="154"/>
      <c r="D19" s="392">
        <v>0</v>
      </c>
      <c r="E19" s="634"/>
      <c r="F19" s="651"/>
      <c r="G19" s="651">
        <v>0</v>
      </c>
      <c r="H19" s="370"/>
      <c r="I19" s="154"/>
      <c r="J19" s="155">
        <v>0</v>
      </c>
    </row>
    <row r="20" spans="1:10" ht="14.25">
      <c r="A20" s="388" t="s">
        <v>356</v>
      </c>
      <c r="B20" s="156"/>
      <c r="C20" s="156"/>
      <c r="D20" s="393">
        <v>5000000</v>
      </c>
      <c r="E20" s="635"/>
      <c r="F20" s="652"/>
      <c r="G20" s="652">
        <v>5000000</v>
      </c>
      <c r="H20" s="371"/>
      <c r="I20" s="156"/>
      <c r="J20" s="157">
        <v>5000000</v>
      </c>
    </row>
    <row r="21" spans="1:10" ht="14.25" customHeight="1">
      <c r="A21" s="388" t="s">
        <v>372</v>
      </c>
      <c r="B21" s="156"/>
      <c r="C21" s="156"/>
      <c r="D21" s="394">
        <v>5000000</v>
      </c>
      <c r="E21" s="636"/>
      <c r="F21" s="653"/>
      <c r="G21" s="653">
        <v>5000000</v>
      </c>
      <c r="H21" s="371"/>
      <c r="I21" s="156"/>
      <c r="J21" s="181">
        <v>5000000</v>
      </c>
    </row>
    <row r="22" spans="1:10" ht="14.25" customHeight="1">
      <c r="A22" s="388" t="s">
        <v>473</v>
      </c>
      <c r="B22" s="156"/>
      <c r="C22" s="156"/>
      <c r="D22" s="393">
        <v>0</v>
      </c>
      <c r="E22" s="635"/>
      <c r="F22" s="652"/>
      <c r="G22" s="652">
        <v>0</v>
      </c>
      <c r="H22" s="371"/>
      <c r="I22" s="156"/>
      <c r="J22" s="181">
        <v>0</v>
      </c>
    </row>
    <row r="23" spans="1:10" ht="14.25" customHeight="1">
      <c r="A23" s="388" t="s">
        <v>474</v>
      </c>
      <c r="B23" s="156"/>
      <c r="C23" s="156"/>
      <c r="D23" s="394">
        <v>0</v>
      </c>
      <c r="E23" s="636"/>
      <c r="F23" s="653"/>
      <c r="G23" s="653">
        <v>0</v>
      </c>
      <c r="H23" s="371"/>
      <c r="I23" s="156"/>
      <c r="J23" s="181">
        <v>0</v>
      </c>
    </row>
    <row r="24" spans="1:10" ht="14.25" customHeight="1">
      <c r="A24" s="388" t="s">
        <v>357</v>
      </c>
      <c r="B24" s="156"/>
      <c r="C24" s="156"/>
      <c r="D24" s="393">
        <v>0</v>
      </c>
      <c r="E24" s="635"/>
      <c r="F24" s="652"/>
      <c r="G24" s="652">
        <v>0</v>
      </c>
      <c r="H24" s="371"/>
      <c r="I24" s="156"/>
      <c r="J24" s="157">
        <v>0</v>
      </c>
    </row>
    <row r="25" spans="1:10" ht="14.25" customHeight="1">
      <c r="A25" s="388" t="s">
        <v>358</v>
      </c>
      <c r="B25" s="156"/>
      <c r="C25" s="156"/>
      <c r="D25" s="393">
        <v>0</v>
      </c>
      <c r="E25" s="635"/>
      <c r="F25" s="652"/>
      <c r="G25" s="652">
        <v>0</v>
      </c>
      <c r="H25" s="371"/>
      <c r="I25" s="156"/>
      <c r="J25" s="181">
        <v>0</v>
      </c>
    </row>
    <row r="26" spans="1:10" ht="14.25" customHeight="1">
      <c r="A26" s="388" t="s">
        <v>359</v>
      </c>
      <c r="B26" s="156"/>
      <c r="C26" s="156"/>
      <c r="D26" s="393">
        <v>0</v>
      </c>
      <c r="E26" s="635"/>
      <c r="F26" s="652"/>
      <c r="G26" s="652">
        <v>0</v>
      </c>
      <c r="H26" s="371"/>
      <c r="I26" s="156"/>
      <c r="J26" s="157">
        <v>0</v>
      </c>
    </row>
    <row r="27" spans="1:10" ht="14.25" customHeight="1">
      <c r="A27" s="388" t="s">
        <v>520</v>
      </c>
      <c r="B27" s="156"/>
      <c r="C27" s="156"/>
      <c r="D27" s="393">
        <v>1204956</v>
      </c>
      <c r="E27" s="635"/>
      <c r="F27" s="652"/>
      <c r="G27" s="652">
        <v>660707</v>
      </c>
      <c r="H27" s="472"/>
      <c r="I27" s="473"/>
      <c r="J27" s="473">
        <v>660707</v>
      </c>
    </row>
    <row r="28" spans="1:10" ht="14.25" customHeight="1">
      <c r="A28" s="388" t="s">
        <v>534</v>
      </c>
      <c r="B28" s="156"/>
      <c r="C28" s="156"/>
      <c r="D28" s="393"/>
      <c r="E28" s="635"/>
      <c r="F28" s="652"/>
      <c r="G28" s="652">
        <v>1009100</v>
      </c>
      <c r="H28" s="472"/>
      <c r="I28" s="473"/>
      <c r="J28" s="473">
        <v>1009100</v>
      </c>
    </row>
    <row r="29" spans="1:10" ht="14.25">
      <c r="A29" s="395" t="s">
        <v>383</v>
      </c>
      <c r="B29" s="158"/>
      <c r="C29" s="158"/>
      <c r="D29" s="396">
        <v>7899154</v>
      </c>
      <c r="E29" s="637">
        <v>0</v>
      </c>
      <c r="F29" s="654">
        <v>0</v>
      </c>
      <c r="G29" s="654">
        <v>8276877</v>
      </c>
      <c r="H29" s="630">
        <f>H10+H21+H22</f>
        <v>0</v>
      </c>
      <c r="I29" s="396">
        <f>I10+I21+I22</f>
        <v>0</v>
      </c>
      <c r="J29" s="396">
        <f>J10+J21+J22+J27+J28</f>
        <v>8276877</v>
      </c>
    </row>
    <row r="30" spans="1:10" ht="14.25">
      <c r="A30" s="388" t="s">
        <v>360</v>
      </c>
      <c r="B30" s="150"/>
      <c r="C30" s="150"/>
      <c r="D30" s="389"/>
      <c r="E30" s="632"/>
      <c r="F30" s="649"/>
      <c r="G30" s="649"/>
      <c r="H30" s="368"/>
      <c r="I30" s="150"/>
      <c r="J30" s="151"/>
    </row>
    <row r="31" spans="1:10" ht="15">
      <c r="A31" s="391" t="s">
        <v>374</v>
      </c>
      <c r="B31" s="159"/>
      <c r="C31" s="160"/>
      <c r="D31" s="397"/>
      <c r="E31" s="638"/>
      <c r="F31" s="655"/>
      <c r="G31" s="655"/>
      <c r="H31" s="372"/>
      <c r="I31" s="160"/>
      <c r="J31" s="161"/>
    </row>
    <row r="32" spans="1:10" ht="15">
      <c r="A32" s="398" t="s">
        <v>375</v>
      </c>
      <c r="B32" s="154"/>
      <c r="C32" s="160"/>
      <c r="D32" s="397"/>
      <c r="E32" s="638"/>
      <c r="F32" s="655"/>
      <c r="G32" s="655"/>
      <c r="H32" s="370"/>
      <c r="I32" s="160"/>
      <c r="J32" s="161"/>
    </row>
    <row r="33" spans="1:10" ht="15">
      <c r="A33" s="391" t="s">
        <v>376</v>
      </c>
      <c r="B33" s="159"/>
      <c r="C33" s="160"/>
      <c r="D33" s="397"/>
      <c r="E33" s="638"/>
      <c r="F33" s="655"/>
      <c r="G33" s="655"/>
      <c r="H33" s="372"/>
      <c r="I33" s="160"/>
      <c r="J33" s="161"/>
    </row>
    <row r="34" spans="1:10" ht="15">
      <c r="A34" s="399" t="s">
        <v>361</v>
      </c>
      <c r="B34" s="162"/>
      <c r="C34" s="163"/>
      <c r="D34" s="400"/>
      <c r="E34" s="639"/>
      <c r="F34" s="656"/>
      <c r="G34" s="656"/>
      <c r="H34" s="373"/>
      <c r="I34" s="162"/>
      <c r="J34" s="164"/>
    </row>
    <row r="35" spans="1:10" ht="15">
      <c r="A35" s="401" t="s">
        <v>377</v>
      </c>
      <c r="B35" s="173"/>
      <c r="C35" s="182"/>
      <c r="D35" s="402"/>
      <c r="E35" s="640"/>
      <c r="F35" s="167"/>
      <c r="G35" s="167"/>
      <c r="H35" s="374"/>
      <c r="I35" s="173"/>
      <c r="J35" s="167"/>
    </row>
    <row r="36" spans="1:10" ht="15">
      <c r="A36" s="401" t="s">
        <v>378</v>
      </c>
      <c r="B36" s="173"/>
      <c r="C36" s="182"/>
      <c r="D36" s="402"/>
      <c r="E36" s="640"/>
      <c r="F36" s="167"/>
      <c r="G36" s="167"/>
      <c r="H36" s="374"/>
      <c r="I36" s="173"/>
      <c r="J36" s="167"/>
    </row>
    <row r="37" spans="1:10" ht="14.25">
      <c r="A37" s="403" t="s">
        <v>382</v>
      </c>
      <c r="B37" s="165"/>
      <c r="C37" s="165"/>
      <c r="D37" s="404">
        <v>0</v>
      </c>
      <c r="E37" s="641"/>
      <c r="F37" s="165"/>
      <c r="G37" s="165">
        <v>0</v>
      </c>
      <c r="H37" s="375"/>
      <c r="I37" s="165"/>
      <c r="J37" s="165">
        <f>SUM(J31:J36)</f>
        <v>0</v>
      </c>
    </row>
    <row r="38" spans="1:10" ht="14.25">
      <c r="A38" s="405" t="s">
        <v>362</v>
      </c>
      <c r="B38" s="166"/>
      <c r="C38" s="166"/>
      <c r="D38" s="406"/>
      <c r="E38" s="642"/>
      <c r="F38" s="166"/>
      <c r="G38" s="166"/>
      <c r="H38" s="376"/>
      <c r="I38" s="166"/>
      <c r="J38" s="166"/>
    </row>
    <row r="39" spans="1:10" ht="15">
      <c r="A39" s="391" t="s">
        <v>363</v>
      </c>
      <c r="B39" s="167"/>
      <c r="C39" s="167"/>
      <c r="D39" s="402">
        <v>154000</v>
      </c>
      <c r="E39" s="640"/>
      <c r="F39" s="167"/>
      <c r="G39" s="167">
        <v>165000</v>
      </c>
      <c r="H39" s="377"/>
      <c r="I39" s="167"/>
      <c r="J39" s="167">
        <v>165000</v>
      </c>
    </row>
    <row r="40" spans="1:10" ht="15">
      <c r="A40" s="391" t="s">
        <v>379</v>
      </c>
      <c r="B40" s="168">
        <v>0</v>
      </c>
      <c r="C40" s="169">
        <v>0</v>
      </c>
      <c r="D40" s="407">
        <v>0</v>
      </c>
      <c r="E40" s="643"/>
      <c r="F40" s="657"/>
      <c r="G40" s="657">
        <v>0</v>
      </c>
      <c r="H40" s="378"/>
      <c r="I40" s="182"/>
      <c r="J40" s="335">
        <v>0</v>
      </c>
    </row>
    <row r="41" spans="1:10" ht="15">
      <c r="A41" s="408" t="s">
        <v>472</v>
      </c>
      <c r="B41" s="334">
        <v>0</v>
      </c>
      <c r="C41" s="182">
        <v>0</v>
      </c>
      <c r="D41" s="407">
        <v>0</v>
      </c>
      <c r="E41" s="644"/>
      <c r="F41" s="658"/>
      <c r="G41" s="658">
        <v>0</v>
      </c>
      <c r="H41" s="379"/>
      <c r="I41" s="333"/>
      <c r="J41" s="170">
        <v>0</v>
      </c>
    </row>
    <row r="42" spans="1:10" ht="15">
      <c r="A42" s="401" t="s">
        <v>380</v>
      </c>
      <c r="B42" s="172"/>
      <c r="C42" s="171"/>
      <c r="D42" s="407"/>
      <c r="E42" s="644"/>
      <c r="F42" s="658"/>
      <c r="G42" s="658"/>
      <c r="H42" s="380"/>
      <c r="I42" s="171"/>
      <c r="J42" s="170"/>
    </row>
    <row r="43" spans="1:10" ht="15">
      <c r="A43" s="401" t="s">
        <v>381</v>
      </c>
      <c r="B43" s="172"/>
      <c r="C43" s="171"/>
      <c r="D43" s="409"/>
      <c r="E43" s="645"/>
      <c r="F43" s="659"/>
      <c r="G43" s="659"/>
      <c r="H43" s="380"/>
      <c r="I43" s="171"/>
      <c r="J43" s="173"/>
    </row>
    <row r="44" spans="1:10" ht="14.25">
      <c r="A44" s="403" t="s">
        <v>384</v>
      </c>
      <c r="B44" s="174"/>
      <c r="C44" s="175"/>
      <c r="D44" s="410">
        <v>154000</v>
      </c>
      <c r="E44" s="646"/>
      <c r="F44" s="176"/>
      <c r="G44" s="176">
        <v>165000</v>
      </c>
      <c r="H44" s="381"/>
      <c r="I44" s="175"/>
      <c r="J44" s="176">
        <f>SUM(J39:J43)</f>
        <v>165000</v>
      </c>
    </row>
    <row r="45" spans="1:10" s="142" customFormat="1" ht="14.25">
      <c r="A45" s="403" t="s">
        <v>385</v>
      </c>
      <c r="B45" s="165"/>
      <c r="C45" s="175"/>
      <c r="D45" s="410">
        <v>1200000</v>
      </c>
      <c r="E45" s="646"/>
      <c r="F45" s="176"/>
      <c r="G45" s="176">
        <v>1800000</v>
      </c>
      <c r="H45" s="375"/>
      <c r="I45" s="175"/>
      <c r="J45" s="176">
        <v>1800000</v>
      </c>
    </row>
    <row r="46" spans="1:10" s="142" customFormat="1" ht="14.25">
      <c r="A46" s="662" t="s">
        <v>554</v>
      </c>
      <c r="B46" s="663"/>
      <c r="C46" s="664"/>
      <c r="D46" s="665"/>
      <c r="E46" s="666"/>
      <c r="F46" s="667"/>
      <c r="G46" s="667"/>
      <c r="H46" s="375"/>
      <c r="I46" s="175"/>
      <c r="J46" s="176">
        <v>363800</v>
      </c>
    </row>
    <row r="47" spans="1:10" s="142" customFormat="1" ht="28.5">
      <c r="A47" s="673" t="s">
        <v>563</v>
      </c>
      <c r="B47" s="663"/>
      <c r="C47" s="664"/>
      <c r="D47" s="665"/>
      <c r="E47" s="666"/>
      <c r="F47" s="667"/>
      <c r="G47" s="667"/>
      <c r="H47" s="375"/>
      <c r="I47" s="175"/>
      <c r="J47" s="176">
        <v>12000</v>
      </c>
    </row>
    <row r="48" spans="1:10" s="142" customFormat="1" ht="14.25">
      <c r="A48" s="662" t="s">
        <v>564</v>
      </c>
      <c r="B48" s="663"/>
      <c r="C48" s="664"/>
      <c r="D48" s="665"/>
      <c r="E48" s="666"/>
      <c r="F48" s="667"/>
      <c r="G48" s="667"/>
      <c r="H48" s="375"/>
      <c r="I48" s="175"/>
      <c r="J48" s="176">
        <v>800000</v>
      </c>
    </row>
    <row r="49" spans="1:10" ht="25.5" customHeight="1" thickBot="1">
      <c r="A49" s="411" t="s">
        <v>364</v>
      </c>
      <c r="B49" s="412"/>
      <c r="C49" s="413"/>
      <c r="D49" s="414">
        <v>9253154</v>
      </c>
      <c r="E49" s="647"/>
      <c r="F49" s="660"/>
      <c r="G49" s="660">
        <v>10241877</v>
      </c>
      <c r="H49" s="382"/>
      <c r="I49" s="183"/>
      <c r="J49" s="184">
        <f>J29+J37+J44+J45+J46+J47+J48</f>
        <v>11417677</v>
      </c>
    </row>
    <row r="50" spans="1:2" ht="15">
      <c r="A50" s="177"/>
      <c r="B50" s="178"/>
    </row>
  </sheetData>
  <sheetProtection/>
  <mergeCells count="5">
    <mergeCell ref="A4:A5"/>
    <mergeCell ref="B4:D4"/>
    <mergeCell ref="H4:J4"/>
    <mergeCell ref="A1:J1"/>
    <mergeCell ref="I3:J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D17" sqref="D17"/>
    </sheetView>
  </sheetViews>
  <sheetFormatPr defaultColWidth="8.00390625" defaultRowHeight="12.75"/>
  <cols>
    <col min="1" max="1" width="5.8515625" style="22" customWidth="1"/>
    <col min="2" max="2" width="47.28125" style="25" customWidth="1"/>
    <col min="3" max="5" width="14.57421875" style="25" customWidth="1"/>
    <col min="6" max="6" width="14.00390625" style="22" customWidth="1"/>
    <col min="7" max="7" width="47.28125" style="22" customWidth="1"/>
    <col min="8" max="9" width="14.7109375" style="22" customWidth="1"/>
    <col min="10" max="10" width="12.57421875" style="22" customWidth="1"/>
    <col min="11" max="11" width="14.00390625" style="22" customWidth="1"/>
    <col min="12" max="12" width="4.140625" style="22" customWidth="1"/>
    <col min="13" max="16384" width="8.00390625" style="22" customWidth="1"/>
  </cols>
  <sheetData>
    <row r="1" spans="2:12" ht="39.75" customHeight="1">
      <c r="B1" s="23" t="s">
        <v>196</v>
      </c>
      <c r="C1" s="23"/>
      <c r="D1" s="23"/>
      <c r="E1" s="23"/>
      <c r="F1" s="24"/>
      <c r="G1" s="24"/>
      <c r="H1" s="24"/>
      <c r="I1" s="24"/>
      <c r="J1" s="24"/>
      <c r="K1" s="24"/>
      <c r="L1" s="697"/>
    </row>
    <row r="2" spans="1:12" ht="19.5" customHeight="1">
      <c r="A2" s="675" t="s">
        <v>574</v>
      </c>
      <c r="B2" s="23"/>
      <c r="C2" s="23"/>
      <c r="D2" s="23"/>
      <c r="E2" s="23"/>
      <c r="F2" s="24"/>
      <c r="G2" s="24"/>
      <c r="H2" s="24"/>
      <c r="I2" s="24"/>
      <c r="J2" s="24"/>
      <c r="K2" s="415"/>
      <c r="L2" s="697"/>
    </row>
    <row r="3" spans="1:12" ht="13.5" thickBot="1">
      <c r="A3" s="675" t="s">
        <v>575</v>
      </c>
      <c r="K3" s="313" t="s">
        <v>465</v>
      </c>
      <c r="L3" s="697"/>
    </row>
    <row r="4" spans="1:12" ht="18" customHeight="1" thickBot="1">
      <c r="A4" s="695" t="s">
        <v>197</v>
      </c>
      <c r="B4" s="26" t="s">
        <v>105</v>
      </c>
      <c r="C4" s="518"/>
      <c r="D4" s="518"/>
      <c r="E4" s="518"/>
      <c r="F4" s="27"/>
      <c r="G4" s="26" t="s">
        <v>106</v>
      </c>
      <c r="H4" s="514"/>
      <c r="I4" s="514"/>
      <c r="J4" s="514"/>
      <c r="K4" s="28"/>
      <c r="L4" s="697"/>
    </row>
    <row r="5" spans="1:12" s="31" customFormat="1" ht="35.25" customHeight="1" thickBot="1">
      <c r="A5" s="696"/>
      <c r="B5" s="29" t="s">
        <v>198</v>
      </c>
      <c r="C5" s="519" t="s">
        <v>530</v>
      </c>
      <c r="D5" s="519" t="s">
        <v>549</v>
      </c>
      <c r="E5" s="519" t="s">
        <v>556</v>
      </c>
      <c r="F5" s="30" t="s">
        <v>557</v>
      </c>
      <c r="G5" s="29" t="s">
        <v>198</v>
      </c>
      <c r="H5" s="30" t="s">
        <v>530</v>
      </c>
      <c r="I5" s="30" t="s">
        <v>549</v>
      </c>
      <c r="J5" s="30" t="s">
        <v>556</v>
      </c>
      <c r="K5" s="540" t="s">
        <v>557</v>
      </c>
      <c r="L5" s="697"/>
    </row>
    <row r="6" spans="1:12" s="35" customFormat="1" ht="12" customHeight="1" thickBot="1">
      <c r="A6" s="32" t="s">
        <v>100</v>
      </c>
      <c r="B6" s="33" t="s">
        <v>101</v>
      </c>
      <c r="C6" s="520" t="s">
        <v>102</v>
      </c>
      <c r="D6" s="520" t="s">
        <v>103</v>
      </c>
      <c r="E6" s="520" t="s">
        <v>104</v>
      </c>
      <c r="F6" s="34" t="s">
        <v>414</v>
      </c>
      <c r="G6" s="33" t="s">
        <v>431</v>
      </c>
      <c r="H6" s="34" t="s">
        <v>548</v>
      </c>
      <c r="I6" s="34" t="s">
        <v>547</v>
      </c>
      <c r="J6" s="34" t="s">
        <v>552</v>
      </c>
      <c r="K6" s="541" t="s">
        <v>555</v>
      </c>
      <c r="L6" s="697"/>
    </row>
    <row r="7" spans="1:12" ht="12.75" customHeight="1">
      <c r="A7" s="36" t="s">
        <v>107</v>
      </c>
      <c r="B7" s="37" t="s">
        <v>199</v>
      </c>
      <c r="C7" s="521">
        <v>10241877</v>
      </c>
      <c r="D7" s="521">
        <v>10605677</v>
      </c>
      <c r="E7" s="521">
        <v>812000</v>
      </c>
      <c r="F7" s="38">
        <v>11417677</v>
      </c>
      <c r="G7" s="37" t="s">
        <v>57</v>
      </c>
      <c r="H7" s="542">
        <v>3707000</v>
      </c>
      <c r="I7" s="668">
        <v>3707000</v>
      </c>
      <c r="J7" s="536">
        <v>320000</v>
      </c>
      <c r="K7" s="542">
        <v>4027000</v>
      </c>
      <c r="L7" s="697"/>
    </row>
    <row r="8" spans="1:12" ht="12.75" customHeight="1">
      <c r="A8" s="39" t="s">
        <v>108</v>
      </c>
      <c r="B8" s="40" t="s">
        <v>200</v>
      </c>
      <c r="C8" s="522"/>
      <c r="D8" s="522"/>
      <c r="E8" s="522"/>
      <c r="F8" s="41"/>
      <c r="G8" s="40" t="s">
        <v>201</v>
      </c>
      <c r="H8" s="543">
        <v>740000</v>
      </c>
      <c r="I8" s="550">
        <v>740000</v>
      </c>
      <c r="J8" s="526">
        <v>0</v>
      </c>
      <c r="K8" s="543">
        <v>740000</v>
      </c>
      <c r="L8" s="697"/>
    </row>
    <row r="9" spans="1:12" ht="12.75" customHeight="1">
      <c r="A9" s="39" t="s">
        <v>109</v>
      </c>
      <c r="B9" s="40" t="s">
        <v>202</v>
      </c>
      <c r="C9" s="522">
        <v>0</v>
      </c>
      <c r="D9" s="522">
        <v>0</v>
      </c>
      <c r="E9" s="522">
        <v>0</v>
      </c>
      <c r="F9" s="41">
        <v>0</v>
      </c>
      <c r="G9" s="40" t="s">
        <v>203</v>
      </c>
      <c r="H9" s="543">
        <v>3184728</v>
      </c>
      <c r="I9" s="550">
        <v>3890728</v>
      </c>
      <c r="J9" s="526">
        <v>-277602</v>
      </c>
      <c r="K9" s="543">
        <v>3613126</v>
      </c>
      <c r="L9" s="697"/>
    </row>
    <row r="10" spans="1:12" ht="12.75" customHeight="1">
      <c r="A10" s="39" t="s">
        <v>110</v>
      </c>
      <c r="B10" s="40" t="s">
        <v>17</v>
      </c>
      <c r="C10" s="522">
        <v>324000</v>
      </c>
      <c r="D10" s="526">
        <v>324000</v>
      </c>
      <c r="E10" s="522">
        <v>106219</v>
      </c>
      <c r="F10" s="41">
        <v>430219</v>
      </c>
      <c r="G10" s="40" t="s">
        <v>88</v>
      </c>
      <c r="H10" s="543">
        <v>270000</v>
      </c>
      <c r="I10" s="550">
        <v>270000</v>
      </c>
      <c r="J10" s="526">
        <v>12000</v>
      </c>
      <c r="K10" s="543">
        <v>282000</v>
      </c>
      <c r="L10" s="697"/>
    </row>
    <row r="11" spans="1:12" ht="12.75" customHeight="1">
      <c r="A11" s="39" t="s">
        <v>111</v>
      </c>
      <c r="B11" s="55" t="s">
        <v>30</v>
      </c>
      <c r="C11" s="525">
        <v>5000</v>
      </c>
      <c r="D11" s="538">
        <v>5000</v>
      </c>
      <c r="E11" s="516">
        <v>-2020</v>
      </c>
      <c r="F11" s="41">
        <v>2980</v>
      </c>
      <c r="G11" s="40" t="s">
        <v>119</v>
      </c>
      <c r="H11" s="543">
        <v>1450000</v>
      </c>
      <c r="I11" s="550">
        <v>2676500</v>
      </c>
      <c r="J11" s="526">
        <v>-200000</v>
      </c>
      <c r="K11" s="543">
        <v>2476500</v>
      </c>
      <c r="L11" s="697"/>
    </row>
    <row r="12" spans="1:12" ht="12.75" customHeight="1">
      <c r="A12" s="39" t="s">
        <v>112</v>
      </c>
      <c r="B12" s="40" t="s">
        <v>47</v>
      </c>
      <c r="C12" s="526"/>
      <c r="D12" s="526">
        <v>62700</v>
      </c>
      <c r="E12" s="515">
        <v>0</v>
      </c>
      <c r="F12" s="42">
        <v>62700</v>
      </c>
      <c r="G12" s="40" t="s">
        <v>204</v>
      </c>
      <c r="H12" s="543">
        <v>0</v>
      </c>
      <c r="I12" s="550">
        <v>0</v>
      </c>
      <c r="J12" s="526">
        <v>0</v>
      </c>
      <c r="K12" s="543">
        <v>0</v>
      </c>
      <c r="L12" s="697"/>
    </row>
    <row r="13" spans="1:12" ht="12.75" customHeight="1">
      <c r="A13" s="39" t="s">
        <v>113</v>
      </c>
      <c r="B13" s="40" t="s">
        <v>205</v>
      </c>
      <c r="C13" s="526"/>
      <c r="D13" s="526"/>
      <c r="E13" s="522"/>
      <c r="F13" s="41"/>
      <c r="G13" s="43"/>
      <c r="H13" s="543"/>
      <c r="I13" s="550"/>
      <c r="J13" s="293"/>
      <c r="K13" s="543"/>
      <c r="L13" s="697"/>
    </row>
    <row r="14" spans="1:12" ht="12.75" customHeight="1" thickBot="1">
      <c r="A14" s="39" t="s">
        <v>114</v>
      </c>
      <c r="B14" s="66"/>
      <c r="C14" s="523"/>
      <c r="D14" s="523"/>
      <c r="E14" s="523"/>
      <c r="F14" s="41"/>
      <c r="G14" s="43"/>
      <c r="H14" s="543"/>
      <c r="I14" s="550"/>
      <c r="J14" s="293"/>
      <c r="K14" s="543"/>
      <c r="L14" s="697"/>
    </row>
    <row r="15" spans="1:12" ht="15.75" customHeight="1" thickBot="1">
      <c r="A15" s="39" t="s">
        <v>115</v>
      </c>
      <c r="B15" s="45" t="s">
        <v>210</v>
      </c>
      <c r="C15" s="524">
        <v>10570877</v>
      </c>
      <c r="D15" s="524">
        <v>10997377</v>
      </c>
      <c r="E15" s="524">
        <f>SUM(E7:E14)</f>
        <v>916199</v>
      </c>
      <c r="F15" s="46">
        <f>SUM(F7:F14)</f>
        <v>11913576</v>
      </c>
      <c r="G15" s="45" t="s">
        <v>211</v>
      </c>
      <c r="H15" s="544">
        <f>SUM(H7:H14)</f>
        <v>9351728</v>
      </c>
      <c r="I15" s="669">
        <v>11284228</v>
      </c>
      <c r="J15" s="537">
        <f>SUM(J7:J14)</f>
        <v>-145602</v>
      </c>
      <c r="K15" s="544">
        <f>SUM(K7:K14)</f>
        <v>11138626</v>
      </c>
      <c r="L15" s="697"/>
    </row>
    <row r="16" spans="1:12" ht="12.75" customHeight="1">
      <c r="A16" s="39" t="s">
        <v>206</v>
      </c>
      <c r="B16" s="47" t="s">
        <v>213</v>
      </c>
      <c r="C16" s="67">
        <v>2290526</v>
      </c>
      <c r="D16" s="67">
        <v>2290526</v>
      </c>
      <c r="E16" s="67">
        <v>0</v>
      </c>
      <c r="F16" s="48">
        <f>+F17+F18+F19+F20</f>
        <v>2673430</v>
      </c>
      <c r="G16" s="49" t="s">
        <v>214</v>
      </c>
      <c r="H16" s="545"/>
      <c r="I16" s="670"/>
      <c r="J16" s="528"/>
      <c r="K16" s="545"/>
      <c r="L16" s="697"/>
    </row>
    <row r="17" spans="1:12" ht="12.75" customHeight="1">
      <c r="A17" s="39" t="s">
        <v>207</v>
      </c>
      <c r="B17" s="49" t="s">
        <v>216</v>
      </c>
      <c r="C17" s="68">
        <v>2290526</v>
      </c>
      <c r="D17" s="68">
        <v>2290526</v>
      </c>
      <c r="E17" s="527">
        <v>0</v>
      </c>
      <c r="F17" s="531">
        <v>2290526</v>
      </c>
      <c r="G17" s="49" t="s">
        <v>217</v>
      </c>
      <c r="H17" s="534"/>
      <c r="I17" s="671"/>
      <c r="J17" s="527"/>
      <c r="K17" s="534"/>
      <c r="L17" s="697"/>
    </row>
    <row r="18" spans="1:12" ht="12.75" customHeight="1">
      <c r="A18" s="39" t="s">
        <v>208</v>
      </c>
      <c r="B18" s="49" t="s">
        <v>219</v>
      </c>
      <c r="C18" s="527"/>
      <c r="D18" s="527"/>
      <c r="E18" s="527"/>
      <c r="F18" s="531"/>
      <c r="G18" s="49" t="s">
        <v>220</v>
      </c>
      <c r="H18" s="534"/>
      <c r="I18" s="671"/>
      <c r="J18" s="527"/>
      <c r="K18" s="534"/>
      <c r="L18" s="697"/>
    </row>
    <row r="19" spans="1:12" ht="12.75" customHeight="1">
      <c r="A19" s="39" t="s">
        <v>209</v>
      </c>
      <c r="B19" s="49" t="s">
        <v>222</v>
      </c>
      <c r="C19" s="527"/>
      <c r="D19" s="527"/>
      <c r="E19" s="527"/>
      <c r="F19" s="531"/>
      <c r="G19" s="49" t="s">
        <v>223</v>
      </c>
      <c r="H19" s="534"/>
      <c r="I19" s="671"/>
      <c r="J19" s="527"/>
      <c r="K19" s="534"/>
      <c r="L19" s="697"/>
    </row>
    <row r="20" spans="1:12" ht="12.75" customHeight="1">
      <c r="A20" s="39" t="s">
        <v>212</v>
      </c>
      <c r="B20" s="49" t="s">
        <v>225</v>
      </c>
      <c r="C20" s="527"/>
      <c r="D20" s="527"/>
      <c r="E20" s="527">
        <v>382904</v>
      </c>
      <c r="F20" s="531">
        <v>382904</v>
      </c>
      <c r="G20" s="47" t="s">
        <v>226</v>
      </c>
      <c r="H20" s="534"/>
      <c r="I20" s="670"/>
      <c r="J20" s="528"/>
      <c r="K20" s="534"/>
      <c r="L20" s="697"/>
    </row>
    <row r="21" spans="1:12" ht="12.75" customHeight="1">
      <c r="A21" s="39" t="s">
        <v>215</v>
      </c>
      <c r="B21" s="49" t="s">
        <v>228</v>
      </c>
      <c r="C21" s="527">
        <v>0</v>
      </c>
      <c r="D21" s="527">
        <v>0</v>
      </c>
      <c r="E21" s="527">
        <v>0</v>
      </c>
      <c r="F21" s="532">
        <f>+F22+F23</f>
        <v>0</v>
      </c>
      <c r="G21" s="49" t="s">
        <v>229</v>
      </c>
      <c r="H21" s="534"/>
      <c r="I21" s="671"/>
      <c r="J21" s="527"/>
      <c r="K21" s="534"/>
      <c r="L21" s="697"/>
    </row>
    <row r="22" spans="1:12" ht="12.75" customHeight="1">
      <c r="A22" s="39" t="s">
        <v>218</v>
      </c>
      <c r="B22" s="67" t="s">
        <v>231</v>
      </c>
      <c r="C22" s="528"/>
      <c r="D22" s="528"/>
      <c r="E22" s="528"/>
      <c r="F22" s="533"/>
      <c r="G22" s="37" t="s">
        <v>232</v>
      </c>
      <c r="H22" s="545"/>
      <c r="I22" s="670"/>
      <c r="J22" s="538"/>
      <c r="K22" s="545"/>
      <c r="L22" s="697"/>
    </row>
    <row r="23" spans="1:12" ht="12.75" customHeight="1">
      <c r="A23" s="39" t="s">
        <v>221</v>
      </c>
      <c r="B23" s="68" t="s">
        <v>234</v>
      </c>
      <c r="C23" s="527"/>
      <c r="D23" s="527"/>
      <c r="E23" s="527"/>
      <c r="F23" s="531"/>
      <c r="G23" s="40" t="s">
        <v>235</v>
      </c>
      <c r="H23" s="534"/>
      <c r="I23" s="671"/>
      <c r="J23" s="526"/>
      <c r="K23" s="534"/>
      <c r="L23" s="697"/>
    </row>
    <row r="24" spans="1:12" ht="12.75" customHeight="1">
      <c r="A24" s="39" t="s">
        <v>224</v>
      </c>
      <c r="B24" s="68" t="s">
        <v>237</v>
      </c>
      <c r="C24" s="527"/>
      <c r="D24" s="527"/>
      <c r="E24" s="527"/>
      <c r="F24" s="534"/>
      <c r="G24" s="40" t="s">
        <v>238</v>
      </c>
      <c r="H24" s="534"/>
      <c r="I24" s="671"/>
      <c r="J24" s="526"/>
      <c r="K24" s="534"/>
      <c r="L24" s="697"/>
    </row>
    <row r="25" spans="1:12" ht="12.75" customHeight="1">
      <c r="A25" s="39" t="s">
        <v>227</v>
      </c>
      <c r="B25" s="68" t="s">
        <v>240</v>
      </c>
      <c r="C25" s="527"/>
      <c r="D25" s="527"/>
      <c r="E25" s="527"/>
      <c r="F25" s="534"/>
      <c r="G25" s="40" t="s">
        <v>306</v>
      </c>
      <c r="H25" s="534">
        <v>409675</v>
      </c>
      <c r="I25" s="671">
        <v>409675</v>
      </c>
      <c r="J25" s="526">
        <v>0</v>
      </c>
      <c r="K25" s="534">
        <v>409675</v>
      </c>
      <c r="L25" s="697"/>
    </row>
    <row r="26" spans="1:12" ht="12.75" customHeight="1" thickBot="1">
      <c r="A26" s="39" t="s">
        <v>230</v>
      </c>
      <c r="B26" s="68" t="s">
        <v>240</v>
      </c>
      <c r="C26" s="527"/>
      <c r="D26" s="527"/>
      <c r="E26" s="527"/>
      <c r="F26" s="534"/>
      <c r="G26" s="66" t="s">
        <v>184</v>
      </c>
      <c r="H26" s="546"/>
      <c r="I26" s="672"/>
      <c r="J26" s="539"/>
      <c r="K26" s="546"/>
      <c r="L26" s="697"/>
    </row>
    <row r="27" spans="1:12" ht="15.75" customHeight="1" thickBot="1">
      <c r="A27" s="39" t="s">
        <v>233</v>
      </c>
      <c r="B27" s="69" t="s">
        <v>242</v>
      </c>
      <c r="C27" s="529">
        <v>2290526</v>
      </c>
      <c r="D27" s="529">
        <v>2290526</v>
      </c>
      <c r="E27" s="529">
        <v>382904</v>
      </c>
      <c r="F27" s="535">
        <f>+F16+F21+F24+F26</f>
        <v>2673430</v>
      </c>
      <c r="G27" s="45" t="s">
        <v>243</v>
      </c>
      <c r="H27" s="544">
        <f>SUM(H16:H26)</f>
        <v>409675</v>
      </c>
      <c r="I27" s="669">
        <v>409675</v>
      </c>
      <c r="J27" s="537">
        <f>SUM(J16:J26)</f>
        <v>0</v>
      </c>
      <c r="K27" s="544">
        <f>SUM(K16:K26)</f>
        <v>409675</v>
      </c>
      <c r="L27" s="697"/>
    </row>
    <row r="28" spans="1:12" ht="13.5" thickBot="1">
      <c r="A28" s="39" t="s">
        <v>236</v>
      </c>
      <c r="B28" s="52" t="s">
        <v>245</v>
      </c>
      <c r="C28" s="530">
        <v>12861403</v>
      </c>
      <c r="D28" s="530">
        <v>13287903</v>
      </c>
      <c r="E28" s="530">
        <f>+E15+E27</f>
        <v>1299103</v>
      </c>
      <c r="F28" s="53">
        <f>+F15+F27</f>
        <v>14587006</v>
      </c>
      <c r="G28" s="52" t="s">
        <v>246</v>
      </c>
      <c r="H28" s="53">
        <f>+H15+H27</f>
        <v>9761403</v>
      </c>
      <c r="I28" s="554">
        <v>11693903</v>
      </c>
      <c r="J28" s="530">
        <f>+J15+J27</f>
        <v>-145602</v>
      </c>
      <c r="K28" s="53">
        <f>+K15+K27</f>
        <v>11548301</v>
      </c>
      <c r="L28" s="697"/>
    </row>
    <row r="29" spans="1:12" ht="13.5" thickBot="1">
      <c r="A29" s="39" t="s">
        <v>239</v>
      </c>
      <c r="B29" s="52" t="s">
        <v>248</v>
      </c>
      <c r="C29" s="530" t="s">
        <v>307</v>
      </c>
      <c r="D29" s="530">
        <v>286851</v>
      </c>
      <c r="E29" s="530">
        <v>0</v>
      </c>
      <c r="F29" s="53" t="str">
        <f>IF(F15-K15&lt;0,K15-F15,"-")</f>
        <v>-</v>
      </c>
      <c r="G29" s="52" t="s">
        <v>249</v>
      </c>
      <c r="H29" s="53">
        <f>IF(C15-H15&gt;0,C15-H15,"-")</f>
        <v>1219149</v>
      </c>
      <c r="I29" s="554" t="s">
        <v>307</v>
      </c>
      <c r="J29" s="530">
        <v>0</v>
      </c>
      <c r="K29" s="53">
        <f>IF(F15-K15&gt;0,F15-K15,"-")</f>
        <v>774950</v>
      </c>
      <c r="L29" s="697"/>
    </row>
    <row r="30" spans="1:12" ht="13.5" thickBot="1">
      <c r="A30" s="39" t="s">
        <v>241</v>
      </c>
      <c r="B30" s="52" t="s">
        <v>251</v>
      </c>
      <c r="C30" s="530" t="s">
        <v>307</v>
      </c>
      <c r="D30" s="530" t="s">
        <v>307</v>
      </c>
      <c r="E30" s="530">
        <v>0</v>
      </c>
      <c r="F30" s="53" t="str">
        <f>IF(F15+F27-K28&lt;0,K28-(F15+F27),"-")</f>
        <v>-</v>
      </c>
      <c r="G30" s="52" t="s">
        <v>252</v>
      </c>
      <c r="H30" s="53">
        <f>IF(C15+C27-H28&gt;0,C15+C27-H28,"-")</f>
        <v>3100000</v>
      </c>
      <c r="I30" s="554">
        <v>1594000</v>
      </c>
      <c r="J30" s="530"/>
      <c r="K30" s="53">
        <f>IF(F15+F27-K28&gt;0,F15+F27-K28,"-")</f>
        <v>3038705</v>
      </c>
      <c r="L30" s="697"/>
    </row>
    <row r="31" spans="2:10" ht="18.75">
      <c r="B31" s="698"/>
      <c r="C31" s="698"/>
      <c r="D31" s="698"/>
      <c r="E31" s="698"/>
      <c r="F31" s="698"/>
      <c r="G31" s="698"/>
      <c r="H31" s="517"/>
      <c r="I31" s="517"/>
      <c r="J31" s="517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zoomScalePageLayoutView="0" workbookViewId="0" topLeftCell="A1">
      <selection activeCell="B7" sqref="B7"/>
    </sheetView>
  </sheetViews>
  <sheetFormatPr defaultColWidth="8.00390625" defaultRowHeight="12.75"/>
  <cols>
    <col min="1" max="1" width="5.8515625" style="22" customWidth="1"/>
    <col min="2" max="2" width="47.28125" style="25" customWidth="1"/>
    <col min="3" max="6" width="14.00390625" style="22" customWidth="1"/>
    <col min="7" max="7" width="47.28125" style="22" customWidth="1"/>
    <col min="8" max="9" width="15.28125" style="22" customWidth="1"/>
    <col min="10" max="10" width="14.7109375" style="22" customWidth="1"/>
    <col min="11" max="11" width="14.00390625" style="22" customWidth="1"/>
    <col min="12" max="12" width="4.140625" style="22" customWidth="1"/>
    <col min="13" max="16384" width="8.00390625" style="22" customWidth="1"/>
  </cols>
  <sheetData>
    <row r="1" spans="2:12" ht="31.5">
      <c r="B1" s="23" t="s">
        <v>253</v>
      </c>
      <c r="C1" s="24"/>
      <c r="D1" s="24"/>
      <c r="E1" s="24"/>
      <c r="F1" s="24"/>
      <c r="G1" s="24"/>
      <c r="H1" s="24"/>
      <c r="I1" s="24"/>
      <c r="J1" s="24"/>
      <c r="K1" s="24"/>
      <c r="L1" s="697"/>
    </row>
    <row r="2" spans="1:12" ht="19.5" customHeight="1">
      <c r="A2" s="675" t="s">
        <v>576</v>
      </c>
      <c r="B2" s="23"/>
      <c r="C2" s="24"/>
      <c r="D2" s="24"/>
      <c r="E2" s="24"/>
      <c r="F2" s="24"/>
      <c r="G2" s="24"/>
      <c r="H2" s="24"/>
      <c r="I2" s="24"/>
      <c r="J2" s="24"/>
      <c r="K2" s="415"/>
      <c r="L2" s="697"/>
    </row>
    <row r="3" spans="1:12" ht="13.5" thickBot="1">
      <c r="A3" s="675" t="s">
        <v>577</v>
      </c>
      <c r="K3" s="313" t="s">
        <v>465</v>
      </c>
      <c r="L3" s="697"/>
    </row>
    <row r="4" spans="1:12" ht="13.5" thickBot="1">
      <c r="A4" s="699" t="s">
        <v>197</v>
      </c>
      <c r="B4" s="26" t="s">
        <v>105</v>
      </c>
      <c r="C4" s="27"/>
      <c r="D4" s="518"/>
      <c r="E4" s="518"/>
      <c r="F4" s="518"/>
      <c r="G4" s="26" t="s">
        <v>106</v>
      </c>
      <c r="H4" s="514"/>
      <c r="I4" s="514"/>
      <c r="J4" s="514"/>
      <c r="K4" s="28"/>
      <c r="L4" s="697"/>
    </row>
    <row r="5" spans="1:12" s="31" customFormat="1" ht="36.75" thickBot="1">
      <c r="A5" s="700"/>
      <c r="B5" s="29" t="s">
        <v>198</v>
      </c>
      <c r="C5" s="30" t="s">
        <v>530</v>
      </c>
      <c r="D5" s="519" t="s">
        <v>549</v>
      </c>
      <c r="E5" s="519" t="s">
        <v>556</v>
      </c>
      <c r="F5" s="519" t="s">
        <v>557</v>
      </c>
      <c r="G5" s="29" t="s">
        <v>198</v>
      </c>
      <c r="H5" s="30" t="s">
        <v>530</v>
      </c>
      <c r="I5" s="519" t="s">
        <v>549</v>
      </c>
      <c r="J5" s="519" t="s">
        <v>556</v>
      </c>
      <c r="K5" s="30" t="s">
        <v>557</v>
      </c>
      <c r="L5" s="697"/>
    </row>
    <row r="6" spans="1:12" s="31" customFormat="1" ht="13.5" thickBot="1">
      <c r="A6" s="32" t="s">
        <v>100</v>
      </c>
      <c r="B6" s="33" t="s">
        <v>101</v>
      </c>
      <c r="C6" s="34" t="s">
        <v>102</v>
      </c>
      <c r="D6" s="520" t="s">
        <v>103</v>
      </c>
      <c r="E6" s="520" t="s">
        <v>104</v>
      </c>
      <c r="F6" s="520" t="s">
        <v>414</v>
      </c>
      <c r="G6" s="33" t="s">
        <v>431</v>
      </c>
      <c r="H6" s="34" t="s">
        <v>548</v>
      </c>
      <c r="I6" s="34" t="s">
        <v>547</v>
      </c>
      <c r="J6" s="34" t="s">
        <v>552</v>
      </c>
      <c r="K6" s="541" t="s">
        <v>555</v>
      </c>
      <c r="L6" s="697"/>
    </row>
    <row r="7" spans="1:12" ht="12.75" customHeight="1">
      <c r="A7" s="36" t="s">
        <v>107</v>
      </c>
      <c r="B7" s="37" t="s">
        <v>254</v>
      </c>
      <c r="C7" s="555"/>
      <c r="D7" s="555">
        <v>8000000</v>
      </c>
      <c r="E7" s="555">
        <v>0</v>
      </c>
      <c r="F7" s="547">
        <v>8000000</v>
      </c>
      <c r="G7" s="37" t="s">
        <v>91</v>
      </c>
      <c r="H7" s="536">
        <v>1850000</v>
      </c>
      <c r="I7" s="536">
        <v>1094000</v>
      </c>
      <c r="J7" s="536">
        <v>457985</v>
      </c>
      <c r="K7" s="542">
        <v>1551985</v>
      </c>
      <c r="L7" s="697"/>
    </row>
    <row r="8" spans="1:12" ht="12.75">
      <c r="A8" s="39" t="s">
        <v>108</v>
      </c>
      <c r="B8" s="40" t="s">
        <v>255</v>
      </c>
      <c r="C8" s="41"/>
      <c r="D8" s="41"/>
      <c r="E8" s="41"/>
      <c r="F8" s="548"/>
      <c r="G8" s="40" t="s">
        <v>256</v>
      </c>
      <c r="H8" s="526"/>
      <c r="I8" s="526"/>
      <c r="J8" s="526"/>
      <c r="K8" s="543"/>
      <c r="L8" s="697"/>
    </row>
    <row r="9" spans="1:12" ht="12.75" customHeight="1">
      <c r="A9" s="39" t="s">
        <v>109</v>
      </c>
      <c r="B9" s="40" t="s">
        <v>45</v>
      </c>
      <c r="C9" s="41">
        <v>0</v>
      </c>
      <c r="D9" s="41"/>
      <c r="E9" s="41">
        <v>196000</v>
      </c>
      <c r="F9" s="548">
        <v>196000</v>
      </c>
      <c r="G9" s="40" t="s">
        <v>93</v>
      </c>
      <c r="H9" s="526">
        <v>1250000</v>
      </c>
      <c r="I9" s="526">
        <v>8500000</v>
      </c>
      <c r="J9" s="526">
        <v>1182720</v>
      </c>
      <c r="K9" s="543">
        <v>9682720</v>
      </c>
      <c r="L9" s="697"/>
    </row>
    <row r="10" spans="1:12" ht="12.75" customHeight="1">
      <c r="A10" s="39" t="s">
        <v>110</v>
      </c>
      <c r="B10" s="40" t="s">
        <v>257</v>
      </c>
      <c r="C10" s="41">
        <v>0</v>
      </c>
      <c r="D10" s="41"/>
      <c r="E10" s="41"/>
      <c r="F10" s="548"/>
      <c r="G10" s="40" t="s">
        <v>258</v>
      </c>
      <c r="H10" s="526"/>
      <c r="I10" s="526"/>
      <c r="J10" s="526"/>
      <c r="K10" s="543"/>
      <c r="L10" s="697"/>
    </row>
    <row r="11" spans="1:12" ht="12.75" customHeight="1">
      <c r="A11" s="39" t="s">
        <v>111</v>
      </c>
      <c r="B11" s="40" t="s">
        <v>259</v>
      </c>
      <c r="C11" s="41"/>
      <c r="D11" s="41"/>
      <c r="E11" s="41"/>
      <c r="F11" s="548"/>
      <c r="G11" s="40" t="s">
        <v>260</v>
      </c>
      <c r="H11" s="526"/>
      <c r="I11" s="526"/>
      <c r="J11" s="526"/>
      <c r="K11" s="543"/>
      <c r="L11" s="697"/>
    </row>
    <row r="12" spans="1:12" ht="12.75" customHeight="1">
      <c r="A12" s="39" t="s">
        <v>112</v>
      </c>
      <c r="B12" s="40" t="s">
        <v>261</v>
      </c>
      <c r="C12" s="41"/>
      <c r="D12" s="557"/>
      <c r="E12" s="557"/>
      <c r="F12" s="549"/>
      <c r="G12" s="55" t="s">
        <v>204</v>
      </c>
      <c r="H12" s="538"/>
      <c r="I12" s="538"/>
      <c r="J12" s="538"/>
      <c r="K12" s="564"/>
      <c r="L12" s="697"/>
    </row>
    <row r="13" spans="1:12" ht="13.5" thickBot="1">
      <c r="A13" s="39" t="s">
        <v>206</v>
      </c>
      <c r="B13" s="43"/>
      <c r="C13" s="41"/>
      <c r="D13" s="41"/>
      <c r="E13" s="41"/>
      <c r="F13" s="550"/>
      <c r="G13" s="54"/>
      <c r="H13" s="560"/>
      <c r="I13" s="560"/>
      <c r="J13" s="560"/>
      <c r="K13" s="543"/>
      <c r="L13" s="697"/>
    </row>
    <row r="14" spans="1:12" ht="15.75" customHeight="1" thickBot="1">
      <c r="A14" s="44" t="s">
        <v>208</v>
      </c>
      <c r="B14" s="45" t="s">
        <v>262</v>
      </c>
      <c r="C14" s="46">
        <f>+C7+C9+C10+C12+C13</f>
        <v>0</v>
      </c>
      <c r="D14" s="46">
        <v>8000000</v>
      </c>
      <c r="E14" s="46">
        <v>196000</v>
      </c>
      <c r="F14" s="551">
        <v>8196000</v>
      </c>
      <c r="G14" s="45" t="s">
        <v>263</v>
      </c>
      <c r="H14" s="537">
        <v>3100000</v>
      </c>
      <c r="I14" s="537">
        <v>9594000</v>
      </c>
      <c r="J14" s="537">
        <v>1640705</v>
      </c>
      <c r="K14" s="544">
        <v>11234705</v>
      </c>
      <c r="L14" s="697"/>
    </row>
    <row r="15" spans="1:12" ht="12.75" customHeight="1">
      <c r="A15" s="36" t="s">
        <v>209</v>
      </c>
      <c r="B15" s="56" t="s">
        <v>264</v>
      </c>
      <c r="C15" s="57">
        <f>+C16+C17+C18+C19+C20</f>
        <v>0</v>
      </c>
      <c r="D15" s="57"/>
      <c r="E15" s="57"/>
      <c r="F15" s="552"/>
      <c r="G15" s="49" t="s">
        <v>214</v>
      </c>
      <c r="H15" s="561"/>
      <c r="I15" s="561"/>
      <c r="J15" s="561"/>
      <c r="K15" s="565"/>
      <c r="L15" s="697"/>
    </row>
    <row r="16" spans="1:12" ht="12.75" customHeight="1">
      <c r="A16" s="39" t="s">
        <v>212</v>
      </c>
      <c r="B16" s="58" t="s">
        <v>265</v>
      </c>
      <c r="C16" s="50"/>
      <c r="D16" s="50"/>
      <c r="E16" s="50"/>
      <c r="F16" s="531"/>
      <c r="G16" s="49" t="s">
        <v>266</v>
      </c>
      <c r="H16" s="527"/>
      <c r="I16" s="527"/>
      <c r="J16" s="527"/>
      <c r="K16" s="534"/>
      <c r="L16" s="697"/>
    </row>
    <row r="17" spans="1:12" ht="12.75" customHeight="1">
      <c r="A17" s="36" t="s">
        <v>215</v>
      </c>
      <c r="B17" s="58" t="s">
        <v>267</v>
      </c>
      <c r="C17" s="50"/>
      <c r="D17" s="50"/>
      <c r="E17" s="50"/>
      <c r="F17" s="531"/>
      <c r="G17" s="49" t="s">
        <v>220</v>
      </c>
      <c r="H17" s="527"/>
      <c r="I17" s="527"/>
      <c r="J17" s="527"/>
      <c r="K17" s="534"/>
      <c r="L17" s="697"/>
    </row>
    <row r="18" spans="1:12" ht="12.75" customHeight="1">
      <c r="A18" s="39" t="s">
        <v>218</v>
      </c>
      <c r="B18" s="58" t="s">
        <v>268</v>
      </c>
      <c r="C18" s="50"/>
      <c r="D18" s="50"/>
      <c r="E18" s="50"/>
      <c r="F18" s="531"/>
      <c r="G18" s="49" t="s">
        <v>223</v>
      </c>
      <c r="H18" s="527"/>
      <c r="I18" s="527"/>
      <c r="J18" s="527"/>
      <c r="K18" s="534"/>
      <c r="L18" s="697"/>
    </row>
    <row r="19" spans="1:12" ht="12.75" customHeight="1">
      <c r="A19" s="36" t="s">
        <v>221</v>
      </c>
      <c r="B19" s="58" t="s">
        <v>269</v>
      </c>
      <c r="C19" s="50"/>
      <c r="D19" s="558"/>
      <c r="E19" s="558"/>
      <c r="F19" s="533"/>
      <c r="G19" s="47" t="s">
        <v>226</v>
      </c>
      <c r="H19" s="528"/>
      <c r="I19" s="528"/>
      <c r="J19" s="528"/>
      <c r="K19" s="534"/>
      <c r="L19" s="697"/>
    </row>
    <row r="20" spans="1:12" ht="12.75" customHeight="1">
      <c r="A20" s="39" t="s">
        <v>224</v>
      </c>
      <c r="B20" s="59" t="s">
        <v>270</v>
      </c>
      <c r="C20" s="50"/>
      <c r="D20" s="50"/>
      <c r="E20" s="50"/>
      <c r="F20" s="531"/>
      <c r="G20" s="49" t="s">
        <v>271</v>
      </c>
      <c r="H20" s="527"/>
      <c r="I20" s="527"/>
      <c r="J20" s="527"/>
      <c r="K20" s="534"/>
      <c r="L20" s="697"/>
    </row>
    <row r="21" spans="1:12" ht="12.75" customHeight="1">
      <c r="A21" s="36" t="s">
        <v>227</v>
      </c>
      <c r="B21" s="60" t="s">
        <v>272</v>
      </c>
      <c r="C21" s="51">
        <f>+C22+C23+C24+C25+C26</f>
        <v>0</v>
      </c>
      <c r="D21" s="57"/>
      <c r="E21" s="57"/>
      <c r="F21" s="552"/>
      <c r="G21" s="61" t="s">
        <v>273</v>
      </c>
      <c r="H21" s="561"/>
      <c r="I21" s="561"/>
      <c r="J21" s="561"/>
      <c r="K21" s="534"/>
      <c r="L21" s="697"/>
    </row>
    <row r="22" spans="1:12" ht="12.75" customHeight="1">
      <c r="A22" s="39" t="s">
        <v>230</v>
      </c>
      <c r="B22" s="59" t="s">
        <v>274</v>
      </c>
      <c r="C22" s="50"/>
      <c r="D22" s="559"/>
      <c r="E22" s="559"/>
      <c r="F22" s="553"/>
      <c r="G22" s="61" t="s">
        <v>275</v>
      </c>
      <c r="H22" s="561"/>
      <c r="I22" s="561"/>
      <c r="J22" s="561"/>
      <c r="K22" s="534"/>
      <c r="L22" s="697"/>
    </row>
    <row r="23" spans="1:12" ht="12.75" customHeight="1">
      <c r="A23" s="36" t="s">
        <v>233</v>
      </c>
      <c r="B23" s="59" t="s">
        <v>276</v>
      </c>
      <c r="C23" s="50"/>
      <c r="D23" s="559"/>
      <c r="E23" s="559"/>
      <c r="F23" s="553"/>
      <c r="G23" s="62"/>
      <c r="H23" s="562"/>
      <c r="I23" s="562"/>
      <c r="J23" s="562"/>
      <c r="K23" s="534"/>
      <c r="L23" s="697"/>
    </row>
    <row r="24" spans="1:12" ht="12.75" customHeight="1">
      <c r="A24" s="39" t="s">
        <v>236</v>
      </c>
      <c r="B24" s="58" t="s">
        <v>190</v>
      </c>
      <c r="C24" s="50"/>
      <c r="D24" s="559"/>
      <c r="E24" s="559"/>
      <c r="F24" s="553"/>
      <c r="G24" s="63"/>
      <c r="H24" s="563"/>
      <c r="I24" s="563"/>
      <c r="J24" s="563"/>
      <c r="K24" s="534"/>
      <c r="L24" s="697"/>
    </row>
    <row r="25" spans="1:12" ht="12.75" customHeight="1">
      <c r="A25" s="36" t="s">
        <v>239</v>
      </c>
      <c r="B25" s="64" t="s">
        <v>277</v>
      </c>
      <c r="C25" s="50"/>
      <c r="D25" s="50"/>
      <c r="E25" s="50"/>
      <c r="F25" s="531"/>
      <c r="G25" s="43"/>
      <c r="H25" s="293"/>
      <c r="I25" s="293"/>
      <c r="J25" s="293"/>
      <c r="K25" s="534"/>
      <c r="L25" s="697"/>
    </row>
    <row r="26" spans="1:12" ht="12.75" customHeight="1" thickBot="1">
      <c r="A26" s="39" t="s">
        <v>241</v>
      </c>
      <c r="B26" s="65" t="s">
        <v>278</v>
      </c>
      <c r="C26" s="50"/>
      <c r="D26" s="559"/>
      <c r="E26" s="559"/>
      <c r="F26" s="553"/>
      <c r="G26" s="63"/>
      <c r="H26" s="563"/>
      <c r="I26" s="563"/>
      <c r="J26" s="563"/>
      <c r="K26" s="534"/>
      <c r="L26" s="697"/>
    </row>
    <row r="27" spans="1:12" ht="21.75" customHeight="1" thickBot="1">
      <c r="A27" s="44" t="s">
        <v>244</v>
      </c>
      <c r="B27" s="45" t="s">
        <v>279</v>
      </c>
      <c r="C27" s="46">
        <f>+C15+C21</f>
        <v>0</v>
      </c>
      <c r="D27" s="46"/>
      <c r="E27" s="46"/>
      <c r="F27" s="551"/>
      <c r="G27" s="45" t="s">
        <v>280</v>
      </c>
      <c r="H27" s="537">
        <v>0</v>
      </c>
      <c r="I27" s="537">
        <v>0</v>
      </c>
      <c r="J27" s="537"/>
      <c r="K27" s="544">
        <f>SUM(K15:K26)</f>
        <v>0</v>
      </c>
      <c r="L27" s="697"/>
    </row>
    <row r="28" spans="1:12" ht="13.5" thickBot="1">
      <c r="A28" s="44" t="s">
        <v>247</v>
      </c>
      <c r="B28" s="52" t="s">
        <v>281</v>
      </c>
      <c r="C28" s="556">
        <f>+C14+C27</f>
        <v>0</v>
      </c>
      <c r="D28" s="556">
        <v>8000000</v>
      </c>
      <c r="E28" s="556">
        <v>196000</v>
      </c>
      <c r="F28" s="554">
        <v>8196000</v>
      </c>
      <c r="G28" s="52" t="s">
        <v>282</v>
      </c>
      <c r="H28" s="530">
        <v>3100000</v>
      </c>
      <c r="I28" s="530">
        <v>9594000</v>
      </c>
      <c r="J28" s="530">
        <v>1640705</v>
      </c>
      <c r="K28" s="53">
        <f>+K14+K27</f>
        <v>11234705</v>
      </c>
      <c r="L28" s="697"/>
    </row>
    <row r="29" spans="1:12" ht="13.5" thickBot="1">
      <c r="A29" s="44" t="s">
        <v>250</v>
      </c>
      <c r="B29" s="52" t="s">
        <v>248</v>
      </c>
      <c r="C29" s="556">
        <v>3100000</v>
      </c>
      <c r="D29" s="556">
        <v>1594000</v>
      </c>
      <c r="E29" s="556">
        <v>0</v>
      </c>
      <c r="F29" s="556">
        <v>3038705</v>
      </c>
      <c r="G29" s="52" t="s">
        <v>249</v>
      </c>
      <c r="H29" s="530" t="s">
        <v>307</v>
      </c>
      <c r="I29" s="530" t="s">
        <v>307</v>
      </c>
      <c r="J29" s="530"/>
      <c r="K29" s="53" t="str">
        <f>IF(C14-K14&gt;0,C14-K14,"-")</f>
        <v>-</v>
      </c>
      <c r="L29" s="697"/>
    </row>
    <row r="30" spans="1:12" ht="13.5" thickBot="1">
      <c r="A30" s="44" t="s">
        <v>283</v>
      </c>
      <c r="B30" s="52" t="s">
        <v>251</v>
      </c>
      <c r="C30" s="556">
        <v>3100000</v>
      </c>
      <c r="D30" s="556">
        <v>1594000</v>
      </c>
      <c r="E30" s="556">
        <v>0</v>
      </c>
      <c r="F30" s="556">
        <f>F29-F27</f>
        <v>3038705</v>
      </c>
      <c r="G30" s="52" t="s">
        <v>252</v>
      </c>
      <c r="H30" s="530" t="s">
        <v>307</v>
      </c>
      <c r="I30" s="530" t="s">
        <v>307</v>
      </c>
      <c r="J30" s="530"/>
      <c r="K30" s="53" t="s">
        <v>307</v>
      </c>
      <c r="L30" s="697"/>
    </row>
  </sheetData>
  <sheetProtection/>
  <mergeCells count="2">
    <mergeCell ref="A4:A5"/>
    <mergeCell ref="L1:L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3.00390625" style="185" customWidth="1"/>
    <col min="2" max="2" width="33.57421875" style="185" customWidth="1"/>
    <col min="3" max="3" width="10.57421875" style="185" customWidth="1"/>
    <col min="4" max="4" width="10.421875" style="185" customWidth="1"/>
    <col min="5" max="5" width="11.421875" style="185" customWidth="1"/>
    <col min="6" max="6" width="10.00390625" style="185" customWidth="1"/>
    <col min="7" max="7" width="10.421875" style="185" customWidth="1"/>
    <col min="8" max="8" width="10.28125" style="185" customWidth="1"/>
    <col min="9" max="9" width="9.8515625" style="185" customWidth="1"/>
    <col min="10" max="10" width="10.8515625" style="185" customWidth="1"/>
    <col min="11" max="11" width="10.28125" style="185" customWidth="1"/>
    <col min="12" max="12" width="10.57421875" style="185" customWidth="1"/>
    <col min="13" max="13" width="10.421875" style="185" customWidth="1"/>
    <col min="14" max="14" width="11.28125" style="185" customWidth="1"/>
    <col min="15" max="15" width="14.00390625" style="185" customWidth="1"/>
    <col min="16" max="16384" width="9.140625" style="185" customWidth="1"/>
  </cols>
  <sheetData>
    <row r="1" spans="1:20" s="307" customFormat="1" ht="15.75">
      <c r="A1" s="693" t="s">
        <v>546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315"/>
      <c r="Q1" s="315"/>
      <c r="R1" s="315"/>
      <c r="S1" s="315"/>
      <c r="T1" s="315"/>
    </row>
    <row r="2" spans="1:15" s="307" customFormat="1" ht="14.25">
      <c r="A2" s="675" t="s">
        <v>578</v>
      </c>
      <c r="C2" s="314"/>
      <c r="D2" s="314"/>
      <c r="O2" s="316"/>
    </row>
    <row r="3" spans="1:15" s="307" customFormat="1" ht="12.75">
      <c r="A3" s="675" t="s">
        <v>579</v>
      </c>
      <c r="C3" s="314"/>
      <c r="D3" s="314"/>
      <c r="N3" s="701" t="s">
        <v>465</v>
      </c>
      <c r="O3" s="701"/>
    </row>
    <row r="4" spans="1:15" ht="27.75" customHeight="1">
      <c r="A4" s="267" t="s">
        <v>389</v>
      </c>
      <c r="B4" s="268" t="s">
        <v>198</v>
      </c>
      <c r="C4" s="268" t="s">
        <v>390</v>
      </c>
      <c r="D4" s="268" t="s">
        <v>391</v>
      </c>
      <c r="E4" s="268" t="s">
        <v>392</v>
      </c>
      <c r="F4" s="268" t="s">
        <v>393</v>
      </c>
      <c r="G4" s="268" t="s">
        <v>394</v>
      </c>
      <c r="H4" s="268" t="s">
        <v>395</v>
      </c>
      <c r="I4" s="268" t="s">
        <v>396</v>
      </c>
      <c r="J4" s="268" t="s">
        <v>397</v>
      </c>
      <c r="K4" s="268" t="s">
        <v>398</v>
      </c>
      <c r="L4" s="268" t="s">
        <v>399</v>
      </c>
      <c r="M4" s="268" t="s">
        <v>400</v>
      </c>
      <c r="N4" s="268" t="s">
        <v>401</v>
      </c>
      <c r="O4" s="268" t="s">
        <v>387</v>
      </c>
    </row>
    <row r="5" spans="1:15" ht="27.75" customHeight="1">
      <c r="A5" s="269"/>
      <c r="B5" s="270" t="s">
        <v>402</v>
      </c>
      <c r="C5" s="271"/>
      <c r="D5" s="272">
        <f>C25</f>
        <v>2013851</v>
      </c>
      <c r="E5" s="272">
        <f aca="true" t="shared" si="0" ref="E5:N5">D25</f>
        <v>2153351</v>
      </c>
      <c r="F5" s="272">
        <f t="shared" si="0"/>
        <v>2341851</v>
      </c>
      <c r="G5" s="272">
        <f t="shared" si="0"/>
        <v>1735351</v>
      </c>
      <c r="H5" s="272">
        <f t="shared" si="0"/>
        <v>1012851</v>
      </c>
      <c r="I5" s="272">
        <f t="shared" si="0"/>
        <v>1127351</v>
      </c>
      <c r="J5" s="272">
        <f t="shared" si="0"/>
        <v>1241851</v>
      </c>
      <c r="K5" s="272">
        <f t="shared" si="0"/>
        <v>558351</v>
      </c>
      <c r="L5" s="272">
        <f t="shared" si="0"/>
        <v>347851</v>
      </c>
      <c r="M5" s="272">
        <f t="shared" si="0"/>
        <v>636351</v>
      </c>
      <c r="N5" s="272">
        <f t="shared" si="0"/>
        <v>729961</v>
      </c>
      <c r="O5" s="271"/>
    </row>
    <row r="6" spans="1:15" ht="22.5" customHeight="1">
      <c r="A6" s="273" t="s">
        <v>107</v>
      </c>
      <c r="B6" s="274" t="s">
        <v>30</v>
      </c>
      <c r="C6" s="275">
        <v>0</v>
      </c>
      <c r="D6" s="275">
        <v>0</v>
      </c>
      <c r="E6" s="275">
        <v>0</v>
      </c>
      <c r="F6" s="275">
        <v>0</v>
      </c>
      <c r="G6" s="275">
        <v>0</v>
      </c>
      <c r="H6" s="275">
        <v>0</v>
      </c>
      <c r="I6" s="275">
        <v>0</v>
      </c>
      <c r="J6" s="275">
        <v>0</v>
      </c>
      <c r="K6" s="275">
        <v>0</v>
      </c>
      <c r="L6" s="275">
        <v>0</v>
      </c>
      <c r="M6" s="275">
        <v>0</v>
      </c>
      <c r="N6" s="275">
        <v>2980</v>
      </c>
      <c r="O6" s="276">
        <f aca="true" t="shared" si="1" ref="O6:O13">SUM(C6:N6)</f>
        <v>2980</v>
      </c>
    </row>
    <row r="7" spans="1:16" ht="21.75" customHeight="1">
      <c r="A7" s="273" t="s">
        <v>108</v>
      </c>
      <c r="B7" s="274" t="s">
        <v>17</v>
      </c>
      <c r="C7" s="275">
        <v>20000</v>
      </c>
      <c r="D7" s="275">
        <v>20000</v>
      </c>
      <c r="E7" s="275">
        <v>95000</v>
      </c>
      <c r="F7" s="275">
        <v>0</v>
      </c>
      <c r="G7" s="275">
        <v>33000</v>
      </c>
      <c r="H7" s="275">
        <v>20000</v>
      </c>
      <c r="I7" s="275">
        <v>20000</v>
      </c>
      <c r="J7" s="275">
        <v>0</v>
      </c>
      <c r="K7" s="275">
        <v>95000</v>
      </c>
      <c r="L7" s="275">
        <v>21000</v>
      </c>
      <c r="M7" s="275">
        <v>53110</v>
      </c>
      <c r="N7" s="275">
        <v>53109</v>
      </c>
      <c r="O7" s="276">
        <f t="shared" si="1"/>
        <v>430219</v>
      </c>
      <c r="P7" s="306"/>
    </row>
    <row r="8" spans="1:15" ht="34.5" customHeight="1">
      <c r="A8" s="273" t="s">
        <v>109</v>
      </c>
      <c r="B8" s="274" t="s">
        <v>461</v>
      </c>
      <c r="C8" s="275">
        <v>853000</v>
      </c>
      <c r="D8" s="275">
        <v>853500</v>
      </c>
      <c r="E8" s="275">
        <v>853500</v>
      </c>
      <c r="F8" s="275">
        <v>853500</v>
      </c>
      <c r="G8" s="275">
        <v>853500</v>
      </c>
      <c r="H8" s="275">
        <v>853500</v>
      </c>
      <c r="I8" s="275">
        <v>853500</v>
      </c>
      <c r="J8" s="275">
        <v>1217300</v>
      </c>
      <c r="K8" s="275">
        <v>853500</v>
      </c>
      <c r="L8" s="275">
        <v>853500</v>
      </c>
      <c r="M8" s="275">
        <v>853500</v>
      </c>
      <c r="N8" s="275">
        <v>1665877</v>
      </c>
      <c r="O8" s="276">
        <f t="shared" si="1"/>
        <v>11417677</v>
      </c>
    </row>
    <row r="9" spans="1:15" ht="27.75" customHeight="1">
      <c r="A9" s="273" t="s">
        <v>110</v>
      </c>
      <c r="B9" s="277" t="s">
        <v>463</v>
      </c>
      <c r="C9" s="275">
        <v>0</v>
      </c>
      <c r="D9" s="275">
        <v>0</v>
      </c>
      <c r="E9" s="275">
        <v>0</v>
      </c>
      <c r="F9" s="275">
        <v>0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  <c r="O9" s="276">
        <f t="shared" si="1"/>
        <v>0</v>
      </c>
    </row>
    <row r="10" spans="1:15" ht="33.75" customHeight="1">
      <c r="A10" s="273" t="s">
        <v>111</v>
      </c>
      <c r="B10" s="277" t="s">
        <v>460</v>
      </c>
      <c r="C10" s="275">
        <v>0</v>
      </c>
      <c r="D10" s="275">
        <v>0</v>
      </c>
      <c r="E10" s="275">
        <v>0</v>
      </c>
      <c r="F10" s="275">
        <v>0</v>
      </c>
      <c r="G10" s="275">
        <v>0</v>
      </c>
      <c r="H10" s="275">
        <v>62700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6">
        <f t="shared" si="1"/>
        <v>62700</v>
      </c>
    </row>
    <row r="11" spans="1:15" ht="33.75" customHeight="1">
      <c r="A11" s="273" t="s">
        <v>112</v>
      </c>
      <c r="B11" s="277" t="s">
        <v>558</v>
      </c>
      <c r="C11" s="275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  <c r="J11" s="275">
        <v>8000000</v>
      </c>
      <c r="K11" s="275">
        <v>0</v>
      </c>
      <c r="L11" s="275">
        <v>0</v>
      </c>
      <c r="M11" s="275">
        <v>196000</v>
      </c>
      <c r="N11" s="275">
        <v>0</v>
      </c>
      <c r="O11" s="276">
        <f>SUM(C11:N11)</f>
        <v>8196000</v>
      </c>
    </row>
    <row r="12" spans="1:15" ht="33.75" customHeight="1">
      <c r="A12" s="273" t="s">
        <v>113</v>
      </c>
      <c r="B12" s="277" t="s">
        <v>559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>
        <v>382904</v>
      </c>
      <c r="O12" s="276">
        <v>382904</v>
      </c>
    </row>
    <row r="13" spans="1:15" ht="27.75" customHeight="1">
      <c r="A13" s="273" t="s">
        <v>114</v>
      </c>
      <c r="B13" s="277" t="s">
        <v>403</v>
      </c>
      <c r="C13" s="275">
        <v>2290526</v>
      </c>
      <c r="D13" s="275">
        <v>0</v>
      </c>
      <c r="E13" s="275">
        <v>0</v>
      </c>
      <c r="F13" s="275">
        <v>0</v>
      </c>
      <c r="G13" s="275">
        <v>0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6">
        <f t="shared" si="1"/>
        <v>2290526</v>
      </c>
    </row>
    <row r="14" spans="1:15" s="305" customFormat="1" ht="27.75" customHeight="1">
      <c r="A14" s="301"/>
      <c r="B14" s="302" t="s">
        <v>404</v>
      </c>
      <c r="C14" s="303">
        <f aca="true" t="shared" si="2" ref="C14:O14">SUM(C6:C13)</f>
        <v>3163526</v>
      </c>
      <c r="D14" s="303">
        <f t="shared" si="2"/>
        <v>873500</v>
      </c>
      <c r="E14" s="303">
        <f t="shared" si="2"/>
        <v>948500</v>
      </c>
      <c r="F14" s="303">
        <f t="shared" si="2"/>
        <v>853500</v>
      </c>
      <c r="G14" s="303">
        <f t="shared" si="2"/>
        <v>886500</v>
      </c>
      <c r="H14" s="303">
        <f t="shared" si="2"/>
        <v>936200</v>
      </c>
      <c r="I14" s="303">
        <f t="shared" si="2"/>
        <v>873500</v>
      </c>
      <c r="J14" s="303">
        <f t="shared" si="2"/>
        <v>9217300</v>
      </c>
      <c r="K14" s="303">
        <f t="shared" si="2"/>
        <v>948500</v>
      </c>
      <c r="L14" s="303">
        <f t="shared" si="2"/>
        <v>874500</v>
      </c>
      <c r="M14" s="303">
        <f t="shared" si="2"/>
        <v>1102610</v>
      </c>
      <c r="N14" s="303">
        <f t="shared" si="2"/>
        <v>2104870</v>
      </c>
      <c r="O14" s="304">
        <f t="shared" si="2"/>
        <v>22783006</v>
      </c>
    </row>
    <row r="15" spans="1:15" ht="27.75" customHeight="1">
      <c r="A15" s="269"/>
      <c r="B15" s="270" t="s">
        <v>106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1"/>
    </row>
    <row r="16" spans="1:15" ht="27.75" customHeight="1">
      <c r="A16" s="273" t="s">
        <v>115</v>
      </c>
      <c r="B16" s="279" t="s">
        <v>57</v>
      </c>
      <c r="C16" s="275">
        <v>292000</v>
      </c>
      <c r="D16" s="275">
        <v>293000</v>
      </c>
      <c r="E16" s="275">
        <v>313000</v>
      </c>
      <c r="F16" s="275">
        <v>313000</v>
      </c>
      <c r="G16" s="275">
        <v>312000</v>
      </c>
      <c r="H16" s="275">
        <v>312000</v>
      </c>
      <c r="I16" s="275">
        <v>312000</v>
      </c>
      <c r="J16" s="275">
        <v>312000</v>
      </c>
      <c r="K16" s="275">
        <v>312000</v>
      </c>
      <c r="L16" s="275">
        <v>312000</v>
      </c>
      <c r="M16" s="275">
        <v>312000</v>
      </c>
      <c r="N16" s="275">
        <v>632000</v>
      </c>
      <c r="O16" s="276">
        <f aca="true" t="shared" si="3" ref="O16:O22">SUM(C16:N16)</f>
        <v>4027000</v>
      </c>
    </row>
    <row r="17" spans="1:15" ht="27.75" customHeight="1">
      <c r="A17" s="273" t="s">
        <v>206</v>
      </c>
      <c r="B17" s="279" t="s">
        <v>405</v>
      </c>
      <c r="C17" s="275">
        <v>63000</v>
      </c>
      <c r="D17" s="275">
        <v>56000</v>
      </c>
      <c r="E17" s="275">
        <v>62000</v>
      </c>
      <c r="F17" s="275">
        <v>62000</v>
      </c>
      <c r="G17" s="275">
        <v>62000</v>
      </c>
      <c r="H17" s="275">
        <v>62000</v>
      </c>
      <c r="I17" s="275">
        <v>62000</v>
      </c>
      <c r="J17" s="275">
        <v>62000</v>
      </c>
      <c r="K17" s="275">
        <v>62000</v>
      </c>
      <c r="L17" s="275">
        <v>62000</v>
      </c>
      <c r="M17" s="275">
        <v>62000</v>
      </c>
      <c r="N17" s="275">
        <v>63000</v>
      </c>
      <c r="O17" s="276">
        <f t="shared" si="3"/>
        <v>740000</v>
      </c>
    </row>
    <row r="18" spans="1:16" ht="27.75" customHeight="1">
      <c r="A18" s="273" t="s">
        <v>207</v>
      </c>
      <c r="B18" s="280" t="s">
        <v>72</v>
      </c>
      <c r="C18" s="275">
        <v>265000</v>
      </c>
      <c r="D18" s="275">
        <v>265000</v>
      </c>
      <c r="E18" s="275">
        <v>265000</v>
      </c>
      <c r="F18" s="275">
        <v>265000</v>
      </c>
      <c r="G18" s="275">
        <v>221000</v>
      </c>
      <c r="H18" s="275">
        <v>265000</v>
      </c>
      <c r="I18" s="275">
        <v>265000</v>
      </c>
      <c r="J18" s="275">
        <v>1015000</v>
      </c>
      <c r="K18" s="275">
        <v>265000</v>
      </c>
      <c r="L18" s="275">
        <v>165000</v>
      </c>
      <c r="M18" s="275">
        <v>165000</v>
      </c>
      <c r="N18" s="275">
        <v>192126</v>
      </c>
      <c r="O18" s="276">
        <f t="shared" si="3"/>
        <v>3613126</v>
      </c>
      <c r="P18" s="306"/>
    </row>
    <row r="19" spans="1:15" ht="27.75" customHeight="1">
      <c r="A19" s="273" t="s">
        <v>208</v>
      </c>
      <c r="B19" s="281" t="s">
        <v>88</v>
      </c>
      <c r="C19" s="275">
        <v>0</v>
      </c>
      <c r="D19" s="275">
        <v>0</v>
      </c>
      <c r="E19" s="275">
        <v>0</v>
      </c>
      <c r="F19" s="275">
        <v>0</v>
      </c>
      <c r="G19" s="275">
        <v>50000</v>
      </c>
      <c r="H19" s="275">
        <v>0</v>
      </c>
      <c r="I19" s="275">
        <v>0</v>
      </c>
      <c r="J19" s="275">
        <v>28000</v>
      </c>
      <c r="K19" s="275">
        <v>0</v>
      </c>
      <c r="L19" s="275">
        <v>27000</v>
      </c>
      <c r="M19" s="275">
        <v>0</v>
      </c>
      <c r="N19" s="275">
        <v>177000</v>
      </c>
      <c r="O19" s="276">
        <f t="shared" si="3"/>
        <v>282000</v>
      </c>
    </row>
    <row r="20" spans="1:15" ht="30" customHeight="1">
      <c r="A20" s="273" t="s">
        <v>209</v>
      </c>
      <c r="B20" s="281" t="s">
        <v>305</v>
      </c>
      <c r="C20" s="275">
        <v>120000</v>
      </c>
      <c r="D20" s="275">
        <v>120000</v>
      </c>
      <c r="E20" s="275">
        <v>120000</v>
      </c>
      <c r="F20" s="275">
        <v>120000</v>
      </c>
      <c r="G20" s="275">
        <v>920000</v>
      </c>
      <c r="H20" s="275">
        <v>182700</v>
      </c>
      <c r="I20" s="275">
        <v>120000</v>
      </c>
      <c r="J20" s="275">
        <v>483800</v>
      </c>
      <c r="K20" s="275">
        <v>20000</v>
      </c>
      <c r="L20" s="275">
        <v>20000</v>
      </c>
      <c r="M20" s="275">
        <v>120000</v>
      </c>
      <c r="N20" s="275">
        <v>130000</v>
      </c>
      <c r="O20" s="276">
        <f t="shared" si="3"/>
        <v>2476500</v>
      </c>
    </row>
    <row r="21" spans="1:15" ht="27.75" customHeight="1">
      <c r="A21" s="273" t="s">
        <v>212</v>
      </c>
      <c r="B21" s="280" t="s">
        <v>406</v>
      </c>
      <c r="C21" s="275">
        <v>0</v>
      </c>
      <c r="D21" s="275">
        <v>0</v>
      </c>
      <c r="E21" s="275">
        <v>0</v>
      </c>
      <c r="F21" s="275">
        <v>0</v>
      </c>
      <c r="G21" s="275"/>
      <c r="H21" s="275">
        <v>0</v>
      </c>
      <c r="I21" s="275">
        <v>0</v>
      </c>
      <c r="J21" s="275">
        <v>8000000</v>
      </c>
      <c r="K21" s="275">
        <v>500000</v>
      </c>
      <c r="L21" s="275">
        <v>0</v>
      </c>
      <c r="M21" s="275">
        <v>0</v>
      </c>
      <c r="N21" s="275">
        <v>1182720</v>
      </c>
      <c r="O21" s="276">
        <f t="shared" si="3"/>
        <v>9682720</v>
      </c>
    </row>
    <row r="22" spans="1:15" ht="27.75" customHeight="1">
      <c r="A22" s="273" t="s">
        <v>215</v>
      </c>
      <c r="B22" s="280" t="s">
        <v>407</v>
      </c>
      <c r="C22" s="275">
        <v>0</v>
      </c>
      <c r="D22" s="275">
        <v>0</v>
      </c>
      <c r="E22" s="275"/>
      <c r="F22" s="275">
        <v>700000</v>
      </c>
      <c r="G22" s="275">
        <v>44000</v>
      </c>
      <c r="H22" s="275"/>
      <c r="I22" s="275"/>
      <c r="J22" s="275">
        <v>0</v>
      </c>
      <c r="K22" s="275">
        <v>0</v>
      </c>
      <c r="L22" s="275"/>
      <c r="M22" s="275">
        <v>350000</v>
      </c>
      <c r="N22" s="275">
        <v>457985</v>
      </c>
      <c r="O22" s="276">
        <f t="shared" si="3"/>
        <v>1551985</v>
      </c>
    </row>
    <row r="23" spans="1:15" ht="27.75" customHeight="1">
      <c r="A23" s="273" t="s">
        <v>218</v>
      </c>
      <c r="B23" s="337" t="s">
        <v>485</v>
      </c>
      <c r="C23" s="275">
        <v>409675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  <c r="I23" s="275">
        <v>0</v>
      </c>
      <c r="J23" s="275">
        <v>0</v>
      </c>
      <c r="K23" s="275">
        <v>0</v>
      </c>
      <c r="L23" s="275">
        <v>0</v>
      </c>
      <c r="M23" s="275">
        <v>0</v>
      </c>
      <c r="N23" s="275">
        <v>0</v>
      </c>
      <c r="O23" s="276">
        <f>SUM(C23:N23)</f>
        <v>409675</v>
      </c>
    </row>
    <row r="24" spans="1:15" s="305" customFormat="1" ht="27.75" customHeight="1">
      <c r="A24" s="301"/>
      <c r="B24" s="302" t="s">
        <v>408</v>
      </c>
      <c r="C24" s="303">
        <f aca="true" t="shared" si="4" ref="C24:O24">SUM(C16:C23)</f>
        <v>1149675</v>
      </c>
      <c r="D24" s="303">
        <f t="shared" si="4"/>
        <v>734000</v>
      </c>
      <c r="E24" s="303">
        <f t="shared" si="4"/>
        <v>760000</v>
      </c>
      <c r="F24" s="303">
        <f t="shared" si="4"/>
        <v>1460000</v>
      </c>
      <c r="G24" s="303">
        <f t="shared" si="4"/>
        <v>1609000</v>
      </c>
      <c r="H24" s="303">
        <f t="shared" si="4"/>
        <v>821700</v>
      </c>
      <c r="I24" s="303">
        <f t="shared" si="4"/>
        <v>759000</v>
      </c>
      <c r="J24" s="303">
        <f t="shared" si="4"/>
        <v>9900800</v>
      </c>
      <c r="K24" s="303">
        <f t="shared" si="4"/>
        <v>1159000</v>
      </c>
      <c r="L24" s="303">
        <f t="shared" si="4"/>
        <v>586000</v>
      </c>
      <c r="M24" s="303">
        <f t="shared" si="4"/>
        <v>1009000</v>
      </c>
      <c r="N24" s="303">
        <f t="shared" si="4"/>
        <v>2834831</v>
      </c>
      <c r="O24" s="304">
        <f t="shared" si="4"/>
        <v>22783006</v>
      </c>
    </row>
    <row r="25" spans="1:15" ht="15.75">
      <c r="A25" s="269"/>
      <c r="B25" s="270" t="s">
        <v>409</v>
      </c>
      <c r="C25" s="282">
        <f>C14-C24</f>
        <v>2013851</v>
      </c>
      <c r="D25" s="282">
        <f aca="true" t="shared" si="5" ref="D25:N25">D5+D14-D24</f>
        <v>2153351</v>
      </c>
      <c r="E25" s="282">
        <f t="shared" si="5"/>
        <v>2341851</v>
      </c>
      <c r="F25" s="282">
        <f t="shared" si="5"/>
        <v>1735351</v>
      </c>
      <c r="G25" s="282">
        <f t="shared" si="5"/>
        <v>1012851</v>
      </c>
      <c r="H25" s="282">
        <f t="shared" si="5"/>
        <v>1127351</v>
      </c>
      <c r="I25" s="282">
        <f t="shared" si="5"/>
        <v>1241851</v>
      </c>
      <c r="J25" s="282">
        <f t="shared" si="5"/>
        <v>558351</v>
      </c>
      <c r="K25" s="282">
        <f t="shared" si="5"/>
        <v>347851</v>
      </c>
      <c r="L25" s="282">
        <f t="shared" si="5"/>
        <v>636351</v>
      </c>
      <c r="M25" s="282">
        <f t="shared" si="5"/>
        <v>729961</v>
      </c>
      <c r="N25" s="282">
        <f t="shared" si="5"/>
        <v>0</v>
      </c>
      <c r="O25" s="269"/>
    </row>
    <row r="27" spans="3:14" ht="12.75">
      <c r="C27" s="306"/>
      <c r="E27" s="306"/>
      <c r="F27" s="306"/>
      <c r="I27" s="306"/>
      <c r="J27" s="306"/>
      <c r="K27" s="306"/>
      <c r="N27" s="306"/>
    </row>
    <row r="28" spans="5:13" ht="12.75">
      <c r="E28" s="306"/>
      <c r="F28" s="306"/>
      <c r="G28" s="306"/>
      <c r="H28" s="306"/>
      <c r="I28" s="306"/>
      <c r="K28" s="306"/>
      <c r="M28" s="306"/>
    </row>
    <row r="29" ht="22.5" customHeight="1">
      <c r="B29" s="186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1">
      <selection activeCell="C11" sqref="C11"/>
    </sheetView>
  </sheetViews>
  <sheetFormatPr defaultColWidth="8.00390625" defaultRowHeight="12.75"/>
  <cols>
    <col min="1" max="1" width="5.00390625" style="210" customWidth="1"/>
    <col min="2" max="2" width="54.140625" style="212" customWidth="1"/>
    <col min="3" max="4" width="15.140625" style="212" customWidth="1"/>
    <col min="5" max="16384" width="8.00390625" style="212" customWidth="1"/>
  </cols>
  <sheetData>
    <row r="1" spans="1:4" ht="40.5" customHeight="1">
      <c r="A1" s="219"/>
      <c r="B1" s="703" t="s">
        <v>482</v>
      </c>
      <c r="C1" s="703"/>
      <c r="D1" s="703"/>
    </row>
    <row r="2" spans="1:4" ht="15.75" customHeight="1">
      <c r="A2" s="219"/>
      <c r="B2" s="211"/>
      <c r="C2" s="704" t="s">
        <v>479</v>
      </c>
      <c r="D2" s="704"/>
    </row>
    <row r="3" spans="1:7" s="213" customFormat="1" ht="15.75" thickBot="1">
      <c r="A3" s="220"/>
      <c r="B3" s="221"/>
      <c r="C3" s="222"/>
      <c r="D3" s="336" t="s">
        <v>480</v>
      </c>
      <c r="G3" s="213" t="s">
        <v>481</v>
      </c>
    </row>
    <row r="4" spans="1:4" s="214" customFormat="1" ht="48" customHeight="1" thickBot="1">
      <c r="A4" s="223" t="s">
        <v>410</v>
      </c>
      <c r="B4" s="224" t="s">
        <v>438</v>
      </c>
      <c r="C4" s="224" t="s">
        <v>439</v>
      </c>
      <c r="D4" s="225" t="s">
        <v>440</v>
      </c>
    </row>
    <row r="5" spans="1:4" s="214" customFormat="1" ht="13.5" customHeight="1" thickBot="1">
      <c r="A5" s="223" t="s">
        <v>100</v>
      </c>
      <c r="B5" s="224" t="s">
        <v>101</v>
      </c>
      <c r="C5" s="224" t="s">
        <v>102</v>
      </c>
      <c r="D5" s="225" t="s">
        <v>103</v>
      </c>
    </row>
    <row r="6" spans="1:4" ht="18" customHeight="1">
      <c r="A6" s="226" t="s">
        <v>107</v>
      </c>
      <c r="B6" s="227" t="s">
        <v>441</v>
      </c>
      <c r="C6" s="265">
        <v>0</v>
      </c>
      <c r="D6" s="264">
        <v>0</v>
      </c>
    </row>
    <row r="7" spans="1:4" ht="18" customHeight="1">
      <c r="A7" s="228" t="s">
        <v>108</v>
      </c>
      <c r="B7" s="229" t="s">
        <v>442</v>
      </c>
      <c r="C7" s="265">
        <v>0</v>
      </c>
      <c r="D7" s="266">
        <v>0</v>
      </c>
    </row>
    <row r="8" spans="1:4" ht="18" customHeight="1">
      <c r="A8" s="228" t="s">
        <v>109</v>
      </c>
      <c r="B8" s="229" t="s">
        <v>443</v>
      </c>
      <c r="C8" s="265">
        <v>0</v>
      </c>
      <c r="D8" s="266">
        <v>0</v>
      </c>
    </row>
    <row r="9" spans="1:4" ht="18" customHeight="1">
      <c r="A9" s="228" t="s">
        <v>110</v>
      </c>
      <c r="B9" s="229" t="s">
        <v>444</v>
      </c>
      <c r="C9" s="265">
        <v>0</v>
      </c>
      <c r="D9" s="266">
        <v>0</v>
      </c>
    </row>
    <row r="10" spans="1:4" ht="18" customHeight="1">
      <c r="A10" s="228" t="s">
        <v>111</v>
      </c>
      <c r="B10" s="229" t="s">
        <v>445</v>
      </c>
      <c r="C10" s="265">
        <v>253000</v>
      </c>
      <c r="D10" s="266">
        <v>0</v>
      </c>
    </row>
    <row r="11" spans="1:4" ht="18" customHeight="1">
      <c r="A11" s="228" t="s">
        <v>112</v>
      </c>
      <c r="B11" s="229" t="s">
        <v>446</v>
      </c>
      <c r="C11" s="265">
        <v>0</v>
      </c>
      <c r="D11" s="266">
        <v>0</v>
      </c>
    </row>
    <row r="12" spans="1:4" ht="18" customHeight="1">
      <c r="A12" s="228" t="s">
        <v>113</v>
      </c>
      <c r="B12" s="230" t="s">
        <v>447</v>
      </c>
      <c r="C12" s="265">
        <v>0</v>
      </c>
      <c r="D12" s="266">
        <v>0</v>
      </c>
    </row>
    <row r="13" spans="1:4" ht="18" customHeight="1">
      <c r="A13" s="228" t="s">
        <v>115</v>
      </c>
      <c r="B13" s="230" t="s">
        <v>448</v>
      </c>
      <c r="C13" s="265">
        <v>253000</v>
      </c>
      <c r="D13" s="266">
        <v>0</v>
      </c>
    </row>
    <row r="14" spans="1:4" ht="18" customHeight="1">
      <c r="A14" s="228" t="s">
        <v>206</v>
      </c>
      <c r="B14" s="230" t="s">
        <v>449</v>
      </c>
      <c r="C14" s="265">
        <v>0</v>
      </c>
      <c r="D14" s="266">
        <v>0</v>
      </c>
    </row>
    <row r="15" spans="1:4" ht="18" customHeight="1">
      <c r="A15" s="228" t="s">
        <v>207</v>
      </c>
      <c r="B15" s="230" t="s">
        <v>450</v>
      </c>
      <c r="C15" s="265">
        <v>0</v>
      </c>
      <c r="D15" s="266">
        <v>0</v>
      </c>
    </row>
    <row r="16" spans="1:4" ht="22.5" customHeight="1">
      <c r="A16" s="228" t="s">
        <v>208</v>
      </c>
      <c r="B16" s="230" t="s">
        <v>451</v>
      </c>
      <c r="C16" s="265">
        <v>0</v>
      </c>
      <c r="D16" s="266">
        <v>0</v>
      </c>
    </row>
    <row r="17" spans="1:4" ht="18" customHeight="1">
      <c r="A17" s="228" t="s">
        <v>209</v>
      </c>
      <c r="B17" s="229" t="s">
        <v>452</v>
      </c>
      <c r="C17" s="265">
        <v>70000</v>
      </c>
      <c r="D17" s="266">
        <v>0</v>
      </c>
    </row>
    <row r="18" spans="1:4" ht="18" customHeight="1">
      <c r="A18" s="228" t="s">
        <v>212</v>
      </c>
      <c r="B18" s="229" t="s">
        <v>453</v>
      </c>
      <c r="C18" s="265">
        <v>0</v>
      </c>
      <c r="D18" s="266">
        <v>0</v>
      </c>
    </row>
    <row r="19" spans="1:4" ht="18" customHeight="1">
      <c r="A19" s="228" t="s">
        <v>215</v>
      </c>
      <c r="B19" s="229" t="s">
        <v>454</v>
      </c>
      <c r="C19" s="265">
        <v>0</v>
      </c>
      <c r="D19" s="266">
        <v>0</v>
      </c>
    </row>
    <row r="20" spans="1:4" ht="18" customHeight="1">
      <c r="A20" s="228" t="s">
        <v>218</v>
      </c>
      <c r="B20" s="229" t="s">
        <v>455</v>
      </c>
      <c r="C20" s="265">
        <v>0</v>
      </c>
      <c r="D20" s="266">
        <v>0</v>
      </c>
    </row>
    <row r="21" spans="1:4" ht="18" customHeight="1">
      <c r="A21" s="228" t="s">
        <v>221</v>
      </c>
      <c r="B21" s="229" t="s">
        <v>456</v>
      </c>
      <c r="C21" s="265">
        <v>0</v>
      </c>
      <c r="D21" s="266">
        <v>0</v>
      </c>
    </row>
    <row r="22" spans="1:4" ht="18" customHeight="1">
      <c r="A22" s="228" t="s">
        <v>224</v>
      </c>
      <c r="B22" s="231"/>
      <c r="C22" s="232"/>
      <c r="D22" s="233"/>
    </row>
    <row r="23" spans="1:4" ht="18" customHeight="1">
      <c r="A23" s="228" t="s">
        <v>227</v>
      </c>
      <c r="B23" s="234"/>
      <c r="C23" s="232"/>
      <c r="D23" s="233"/>
    </row>
    <row r="24" spans="1:4" ht="18" customHeight="1">
      <c r="A24" s="228" t="s">
        <v>230</v>
      </c>
      <c r="B24" s="234"/>
      <c r="C24" s="232"/>
      <c r="D24" s="233"/>
    </row>
    <row r="25" spans="1:4" ht="18" customHeight="1">
      <c r="A25" s="228" t="s">
        <v>233</v>
      </c>
      <c r="B25" s="234"/>
      <c r="C25" s="232"/>
      <c r="D25" s="233"/>
    </row>
    <row r="26" spans="1:4" ht="18" customHeight="1">
      <c r="A26" s="228" t="s">
        <v>236</v>
      </c>
      <c r="B26" s="234"/>
      <c r="C26" s="232"/>
      <c r="D26" s="233"/>
    </row>
    <row r="27" spans="1:4" ht="18" customHeight="1">
      <c r="A27" s="228" t="s">
        <v>239</v>
      </c>
      <c r="B27" s="234"/>
      <c r="C27" s="232"/>
      <c r="D27" s="233"/>
    </row>
    <row r="28" spans="1:4" ht="18" customHeight="1">
      <c r="A28" s="228" t="s">
        <v>241</v>
      </c>
      <c r="B28" s="234"/>
      <c r="C28" s="232"/>
      <c r="D28" s="233"/>
    </row>
    <row r="29" spans="1:4" ht="18" customHeight="1">
      <c r="A29" s="228" t="s">
        <v>244</v>
      </c>
      <c r="B29" s="234"/>
      <c r="C29" s="232"/>
      <c r="D29" s="233"/>
    </row>
    <row r="30" spans="1:4" ht="18" customHeight="1" thickBot="1">
      <c r="A30" s="235" t="s">
        <v>247</v>
      </c>
      <c r="B30" s="236"/>
      <c r="C30" s="237"/>
      <c r="D30" s="238"/>
    </row>
    <row r="31" spans="1:4" ht="18" customHeight="1" thickBot="1">
      <c r="A31" s="239" t="s">
        <v>250</v>
      </c>
      <c r="B31" s="240" t="s">
        <v>388</v>
      </c>
      <c r="C31" s="241">
        <f>+C6+C7+C8+C9+C10+C17+C18+C19+C20+C21+C22+C23+C24+C25+C26+C27+C28+C29+C30</f>
        <v>323000</v>
      </c>
      <c r="D31" s="244">
        <f>SUM(D6:D21)</f>
        <v>0</v>
      </c>
    </row>
    <row r="32" spans="1:4" ht="8.25" customHeight="1">
      <c r="A32" s="242"/>
      <c r="B32" s="702"/>
      <c r="C32" s="702"/>
      <c r="D32" s="702"/>
    </row>
    <row r="33" spans="1:4" ht="12.75">
      <c r="A33" s="219"/>
      <c r="B33" s="243"/>
      <c r="C33" s="243"/>
      <c r="D33" s="243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G3" sqref="G3:H3"/>
    </sheetView>
  </sheetViews>
  <sheetFormatPr defaultColWidth="8.00390625" defaultRowHeight="12.75"/>
  <cols>
    <col min="1" max="1" width="5.8515625" style="25" customWidth="1"/>
    <col min="2" max="2" width="42.57421875" style="22" customWidth="1"/>
    <col min="3" max="3" width="11.00390625" style="22" customWidth="1"/>
    <col min="4" max="4" width="10.7109375" style="22" customWidth="1"/>
    <col min="5" max="5" width="12.421875" style="22" customWidth="1"/>
    <col min="6" max="6" width="12.28125" style="22" customWidth="1"/>
    <col min="7" max="7" width="11.00390625" style="22" customWidth="1"/>
    <col min="8" max="8" width="12.28125" style="22" customWidth="1"/>
    <col min="9" max="9" width="2.8515625" style="22" customWidth="1"/>
    <col min="10" max="16384" width="8.00390625" style="22" customWidth="1"/>
  </cols>
  <sheetData>
    <row r="2" spans="1:8" ht="39.75" customHeight="1">
      <c r="A2" s="708" t="s">
        <v>483</v>
      </c>
      <c r="B2" s="708"/>
      <c r="C2" s="708"/>
      <c r="D2" s="708"/>
      <c r="E2" s="708"/>
      <c r="F2" s="708"/>
      <c r="G2" s="708"/>
      <c r="H2" s="708"/>
    </row>
    <row r="3" spans="1:9" s="212" customFormat="1" ht="15.75" customHeight="1">
      <c r="A3" s="675" t="s">
        <v>580</v>
      </c>
      <c r="B3" s="211"/>
      <c r="C3" s="704"/>
      <c r="D3" s="704"/>
      <c r="G3" s="706"/>
      <c r="H3" s="706"/>
      <c r="I3" s="318"/>
    </row>
    <row r="4" spans="1:9" s="213" customFormat="1" ht="15.75" thickBot="1">
      <c r="A4" s="675" t="s">
        <v>581</v>
      </c>
      <c r="B4" s="221"/>
      <c r="C4" s="222"/>
      <c r="D4" s="317"/>
      <c r="G4" s="705" t="s">
        <v>480</v>
      </c>
      <c r="H4" s="705"/>
      <c r="I4" s="317"/>
    </row>
    <row r="5" spans="1:8" s="206" customFormat="1" ht="26.25" customHeight="1">
      <c r="A5" s="714" t="s">
        <v>197</v>
      </c>
      <c r="B5" s="713" t="s">
        <v>428</v>
      </c>
      <c r="C5" s="717" t="s">
        <v>429</v>
      </c>
      <c r="D5" s="717" t="s">
        <v>536</v>
      </c>
      <c r="E5" s="713" t="s">
        <v>430</v>
      </c>
      <c r="F5" s="713"/>
      <c r="G5" s="713"/>
      <c r="H5" s="711" t="s">
        <v>387</v>
      </c>
    </row>
    <row r="6" spans="1:8" s="207" customFormat="1" ht="32.25" customHeight="1">
      <c r="A6" s="715"/>
      <c r="B6" s="716"/>
      <c r="C6" s="716"/>
      <c r="D6" s="718"/>
      <c r="E6" s="283" t="s">
        <v>484</v>
      </c>
      <c r="F6" s="283" t="s">
        <v>486</v>
      </c>
      <c r="G6" s="283" t="s">
        <v>535</v>
      </c>
      <c r="H6" s="712"/>
    </row>
    <row r="7" spans="1:8" s="208" customFormat="1" ht="12.75" customHeight="1">
      <c r="A7" s="209" t="s">
        <v>100</v>
      </c>
      <c r="B7" s="284" t="s">
        <v>101</v>
      </c>
      <c r="C7" s="284" t="s">
        <v>102</v>
      </c>
      <c r="D7" s="284" t="s">
        <v>103</v>
      </c>
      <c r="E7" s="284" t="s">
        <v>104</v>
      </c>
      <c r="F7" s="284" t="s">
        <v>414</v>
      </c>
      <c r="G7" s="284" t="s">
        <v>431</v>
      </c>
      <c r="H7" s="285" t="s">
        <v>462</v>
      </c>
    </row>
    <row r="8" spans="1:8" ht="24.75" customHeight="1">
      <c r="A8" s="209" t="s">
        <v>107</v>
      </c>
      <c r="B8" s="286" t="s">
        <v>432</v>
      </c>
      <c r="C8" s="287"/>
      <c r="D8" s="288">
        <v>0</v>
      </c>
      <c r="E8" s="288">
        <v>0</v>
      </c>
      <c r="F8" s="288">
        <v>0</v>
      </c>
      <c r="G8" s="288">
        <v>0</v>
      </c>
      <c r="H8" s="289">
        <v>0</v>
      </c>
    </row>
    <row r="9" spans="1:9" ht="25.5" customHeight="1">
      <c r="A9" s="209" t="s">
        <v>108</v>
      </c>
      <c r="B9" s="286" t="s">
        <v>433</v>
      </c>
      <c r="C9" s="246"/>
      <c r="D9" s="288">
        <v>0</v>
      </c>
      <c r="E9" s="288">
        <v>0</v>
      </c>
      <c r="F9" s="288">
        <v>0</v>
      </c>
      <c r="G9" s="288">
        <v>0</v>
      </c>
      <c r="H9" s="289">
        <v>0</v>
      </c>
      <c r="I9" s="707"/>
    </row>
    <row r="10" spans="1:9" ht="19.5" customHeight="1">
      <c r="A10" s="209" t="s">
        <v>109</v>
      </c>
      <c r="B10" s="286" t="s">
        <v>434</v>
      </c>
      <c r="C10" s="290" t="s">
        <v>484</v>
      </c>
      <c r="D10" s="291">
        <f>+D11</f>
        <v>0</v>
      </c>
      <c r="E10" s="291">
        <v>1850000</v>
      </c>
      <c r="F10" s="291">
        <v>800000</v>
      </c>
      <c r="G10" s="291">
        <f>+G11</f>
        <v>0</v>
      </c>
      <c r="H10" s="292">
        <f>SUM(D10:G10)</f>
        <v>2650000</v>
      </c>
      <c r="I10" s="707"/>
    </row>
    <row r="11" spans="1:9" ht="19.5" customHeight="1">
      <c r="A11" s="209" t="s">
        <v>110</v>
      </c>
      <c r="B11" s="293"/>
      <c r="C11" s="246"/>
      <c r="D11" s="247"/>
      <c r="E11" s="247"/>
      <c r="F11" s="247"/>
      <c r="G11" s="247"/>
      <c r="H11" s="289">
        <f>SUM(D11:G11)</f>
        <v>0</v>
      </c>
      <c r="I11" s="707"/>
    </row>
    <row r="12" spans="1:9" ht="19.5" customHeight="1">
      <c r="A12" s="209" t="s">
        <v>111</v>
      </c>
      <c r="B12" s="286" t="s">
        <v>435</v>
      </c>
      <c r="C12" s="290" t="s">
        <v>484</v>
      </c>
      <c r="D12" s="291">
        <f>+D13</f>
        <v>0</v>
      </c>
      <c r="E12" s="291">
        <v>1250000</v>
      </c>
      <c r="F12" s="291">
        <f>+F13</f>
        <v>0</v>
      </c>
      <c r="G12" s="291">
        <f>+G13</f>
        <v>0</v>
      </c>
      <c r="H12" s="292">
        <f>SUM(D12:G12)</f>
        <v>1250000</v>
      </c>
      <c r="I12" s="707"/>
    </row>
    <row r="13" spans="1:9" ht="19.5" customHeight="1">
      <c r="A13" s="209" t="s">
        <v>112</v>
      </c>
      <c r="B13" s="293"/>
      <c r="C13" s="246"/>
      <c r="D13" s="247"/>
      <c r="E13" s="247"/>
      <c r="F13" s="247"/>
      <c r="G13" s="247"/>
      <c r="H13" s="289">
        <f>SUM(D13:G13)</f>
        <v>0</v>
      </c>
      <c r="I13" s="707"/>
    </row>
    <row r="14" spans="1:9" ht="19.5" customHeight="1">
      <c r="A14" s="209" t="s">
        <v>113</v>
      </c>
      <c r="B14" s="294" t="s">
        <v>436</v>
      </c>
      <c r="C14" s="290" t="s">
        <v>484</v>
      </c>
      <c r="D14" s="291">
        <f>SUM(D15:D16)</f>
        <v>0</v>
      </c>
      <c r="E14" s="291">
        <f>+E16+E15</f>
        <v>409675</v>
      </c>
      <c r="F14" s="291">
        <v>382904</v>
      </c>
      <c r="G14" s="291">
        <f>+G16+G15</f>
        <v>0</v>
      </c>
      <c r="H14" s="292">
        <f>H15+H16</f>
        <v>792579</v>
      </c>
      <c r="I14" s="707"/>
    </row>
    <row r="15" spans="1:9" ht="19.5" customHeight="1">
      <c r="A15" s="209" t="s">
        <v>114</v>
      </c>
      <c r="B15" s="294"/>
      <c r="C15" s="295"/>
      <c r="D15" s="296"/>
      <c r="E15" s="296"/>
      <c r="F15" s="296"/>
      <c r="G15" s="296"/>
      <c r="H15" s="297">
        <f>SUM(D15:G15)</f>
        <v>0</v>
      </c>
      <c r="I15" s="707"/>
    </row>
    <row r="16" spans="1:9" ht="19.5" customHeight="1">
      <c r="A16" s="209" t="s">
        <v>115</v>
      </c>
      <c r="B16" s="293" t="s">
        <v>457</v>
      </c>
      <c r="C16" s="295" t="s">
        <v>484</v>
      </c>
      <c r="D16" s="296">
        <v>0</v>
      </c>
      <c r="E16" s="247">
        <v>409675</v>
      </c>
      <c r="F16" s="247">
        <v>382904</v>
      </c>
      <c r="G16" s="247"/>
      <c r="H16" s="289">
        <f>SUM(D16:G16)</f>
        <v>792579</v>
      </c>
      <c r="I16" s="707"/>
    </row>
    <row r="17" spans="1:9" s="245" customFormat="1" ht="19.5" customHeight="1" thickBot="1">
      <c r="A17" s="709" t="s">
        <v>437</v>
      </c>
      <c r="B17" s="710"/>
      <c r="C17" s="298"/>
      <c r="D17" s="299">
        <f>+D8+D9+D10+D12+D14</f>
        <v>0</v>
      </c>
      <c r="E17" s="299">
        <f>+E8+E9+E10+E12+E14</f>
        <v>3509675</v>
      </c>
      <c r="F17" s="299">
        <f>+F8+F9+F10+F12+F14</f>
        <v>1182904</v>
      </c>
      <c r="G17" s="299">
        <f>+G8+G9+G10+G12+G14</f>
        <v>0</v>
      </c>
      <c r="H17" s="300">
        <f>+H8+H9+H10+H12+H14</f>
        <v>4692579</v>
      </c>
      <c r="I17" s="707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2019-02-13T11:02:18Z</cp:lastPrinted>
  <dcterms:created xsi:type="dcterms:W3CDTF">2014-10-28T13:28:45Z</dcterms:created>
  <dcterms:modified xsi:type="dcterms:W3CDTF">2019-02-20T14:30:30Z</dcterms:modified>
  <cp:category/>
  <cp:version/>
  <cp:contentType/>
  <cp:contentStatus/>
</cp:coreProperties>
</file>